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4-2020\EXPEDIENTS\Expedients 2020\Documents\"/>
    </mc:Choice>
  </mc:AlternateContent>
  <xr:revisionPtr revIDLastSave="0" documentId="8_{FBEB4617-CBA1-4A40-BC3B-2051561BE4F0}" xr6:coauthVersionLast="47" xr6:coauthVersionMax="47" xr10:uidLastSave="{00000000-0000-0000-0000-000000000000}"/>
  <workbookProtection workbookAlgorithmName="SHA-512" workbookHashValue="o5/9Nu96QV6nwAHGL50CjyRzuukKmV+sTEowhDECKjk9qZnmcagONbnbPo/VXLKIAmDspd360x+Yc0771jPraA==" workbookSaltValue="wQDccnu3F0JwJ0TUcPPQ2w==" workbookSpinCount="100000" lockStructure="1"/>
  <bookViews>
    <workbookView xWindow="-108" yWindow="-108" windowWidth="23256" windowHeight="12576" xr2:uid="{00000000-000D-0000-FFFF-FFFF00000000}"/>
  </bookViews>
  <sheets>
    <sheet name="Ocupació certificació" sheetId="1" r:id="rId1"/>
    <sheet name="Codis TGSS" sheetId="2" r:id="rId2"/>
  </sheets>
  <definedNames>
    <definedName name="_xlnm._FilterDatabase" localSheetId="0" hidden="1">'Ocupació certificació'!$B$26:$N$26</definedName>
    <definedName name="_xlnm.Print_Area" localSheetId="0">'Ocupació certificació'!$A$1:$O$50</definedName>
    <definedName name="_xlnm.Criteria" localSheetId="0">'Ocupació certificació'!$B$26:$D$26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K28" i="1"/>
  <c r="H28" i="1"/>
  <c r="F28" i="1"/>
  <c r="M42" i="1"/>
  <c r="Q42" i="1" s="1"/>
  <c r="M35" i="1"/>
  <c r="Q35" i="1" s="1"/>
  <c r="M34" i="1"/>
  <c r="Q34" i="1" s="1"/>
  <c r="M27" i="1"/>
  <c r="Q27" i="1" s="1"/>
  <c r="K42" i="1"/>
  <c r="K41" i="1"/>
  <c r="K35" i="1"/>
  <c r="K34" i="1"/>
  <c r="K27" i="1"/>
  <c r="K26" i="1"/>
  <c r="H42" i="1" l="1"/>
  <c r="H41" i="1"/>
  <c r="H35" i="1"/>
  <c r="H34" i="1"/>
  <c r="H27" i="1"/>
  <c r="H26" i="1"/>
  <c r="F42" i="1" l="1"/>
  <c r="F41" i="1"/>
  <c r="M41" i="1" s="1"/>
  <c r="Q41" i="1" s="1"/>
  <c r="F35" i="1"/>
  <c r="F34" i="1"/>
  <c r="P34" i="1" l="1"/>
  <c r="P35" i="1"/>
  <c r="F27" i="1"/>
  <c r="N21" i="1" l="1"/>
  <c r="F26" i="1"/>
  <c r="M26" i="1" s="1"/>
  <c r="Q26" i="1" s="1"/>
  <c r="P26" i="1" l="1"/>
  <c r="M52" i="1"/>
  <c r="N49" i="1"/>
  <c r="J9" i="1" l="1"/>
  <c r="L10" i="1"/>
  <c r="J10" i="1"/>
  <c r="G10" i="1"/>
  <c r="I10" i="1"/>
  <c r="L9" i="1"/>
  <c r="I9" i="1"/>
  <c r="G9" i="1"/>
  <c r="I12" i="1"/>
  <c r="L16" i="1"/>
  <c r="J16" i="1"/>
  <c r="I16" i="1"/>
  <c r="L15" i="1"/>
  <c r="G16" i="1"/>
  <c r="I15" i="1"/>
  <c r="J15" i="1"/>
  <c r="G15" i="1"/>
  <c r="J13" i="1"/>
  <c r="L13" i="1"/>
  <c r="G13" i="1"/>
  <c r="I13" i="1"/>
  <c r="J12" i="1"/>
  <c r="L12" i="1"/>
  <c r="G12" i="1"/>
  <c r="N16" i="1" l="1"/>
  <c r="N10" i="1"/>
  <c r="N12" i="1"/>
  <c r="N15" i="1"/>
  <c r="N13" i="1"/>
  <c r="N9" i="1"/>
  <c r="G14" i="1"/>
  <c r="L14" i="1"/>
  <c r="J17" i="1"/>
  <c r="J14" i="1"/>
  <c r="I14" i="1"/>
  <c r="I17" i="1"/>
  <c r="G17" i="1"/>
  <c r="L17" i="1"/>
  <c r="G11" i="1"/>
  <c r="L11" i="1"/>
  <c r="J11" i="1"/>
  <c r="I11" i="1"/>
  <c r="N11" i="1" l="1"/>
  <c r="N17" i="1"/>
  <c r="N14" i="1"/>
  <c r="N19" i="1" l="1"/>
</calcChain>
</file>

<file path=xl/sharedStrings.xml><?xml version="1.0" encoding="utf-8"?>
<sst xmlns="http://schemas.openxmlformats.org/spreadsheetml/2006/main" count="122" uniqueCount="93">
  <si>
    <t>Fixes</t>
  </si>
  <si>
    <t>Temporals</t>
  </si>
  <si>
    <t>Subtotal</t>
  </si>
  <si>
    <t>Llocs de treball consolidats</t>
  </si>
  <si>
    <t>Llocs de treball creats</t>
  </si>
  <si>
    <t>&lt; o = 40 anys</t>
  </si>
  <si>
    <t>&gt; 40 anys</t>
  </si>
  <si>
    <t>TOTAL</t>
  </si>
  <si>
    <t>HOMES</t>
  </si>
  <si>
    <t>DONES</t>
  </si>
  <si>
    <t>TOTAL LLOCS DE TREBALL</t>
  </si>
  <si>
    <t>OCUPACIÓ ACTUAL - FASE DE CERTIFICACIÓ</t>
  </si>
  <si>
    <t>DATA DE CONTRACTACIÓ</t>
  </si>
  <si>
    <t>DATA:</t>
  </si>
  <si>
    <t>NOM O RAÓ SOCIAL:</t>
  </si>
  <si>
    <t>CONVOCATÒRIA:</t>
  </si>
  <si>
    <t>Home</t>
  </si>
  <si>
    <t>Dona</t>
  </si>
  <si>
    <t>% DE JORNADA</t>
  </si>
  <si>
    <t>GÈNERE</t>
  </si>
  <si>
    <t>SIGNATURA ELECTRÒNICA</t>
  </si>
  <si>
    <t>Nº EXPEDIENT:</t>
  </si>
  <si>
    <r>
      <t xml:space="preserve">TIPUS DE CONTRACTE
</t>
    </r>
    <r>
      <rPr>
        <sz val="10"/>
        <color theme="1"/>
        <rFont val="Calibri"/>
        <family val="2"/>
        <scheme val="minor"/>
      </rPr>
      <t>(codi TGSS)</t>
    </r>
  </si>
  <si>
    <r>
      <t xml:space="preserve">GRAU DE MINUSVALIA
</t>
    </r>
    <r>
      <rPr>
        <sz val="10"/>
        <color theme="1"/>
        <rFont val="Calibri"/>
        <family val="2"/>
        <scheme val="minor"/>
      </rPr>
      <t>(si s'escau)</t>
    </r>
  </si>
  <si>
    <r>
      <t xml:space="preserve">TREBALLADORA / TREBALLADOR
</t>
    </r>
    <r>
      <rPr>
        <sz val="10"/>
        <color theme="1"/>
        <rFont val="Calibri"/>
        <family val="2"/>
        <scheme val="minor"/>
      </rPr>
      <t>(Nom i cognoms)</t>
    </r>
  </si>
  <si>
    <t>x</t>
  </si>
  <si>
    <t>y</t>
  </si>
  <si>
    <t>z</t>
  </si>
  <si>
    <t>DATA DE NAIXEMENT</t>
  </si>
  <si>
    <t>DESCRIPCIÓ</t>
  </si>
  <si>
    <t>COMENTARIS</t>
  </si>
  <si>
    <t>INDEFINIT TEMPS COMPLERT</t>
  </si>
  <si>
    <t>INDEFINITS TEMPS PARCIAL</t>
  </si>
  <si>
    <t>CODI</t>
  </si>
  <si>
    <t>CODIS DE CONTRACTES DE TREBALL TGSS</t>
  </si>
  <si>
    <t>TEMPORALS TEMPS COMPLERT</t>
  </si>
  <si>
    <t>TEMPORALS TEMPS PARCIAL</t>
  </si>
  <si>
    <t>INDEFINIT TEMPS COMPLET - ORDINARI</t>
  </si>
  <si>
    <t>INDEFINIT TEMPS COMPLET - FOMENT CONTRACTACIÓ INDEFINIDA / OCUPACIÓ ESTABLE TRANSFORMACIÓ CONTRACTE TEMPORAL</t>
  </si>
  <si>
    <t>INDEFINIT TEMPS COMPLET - DISCAPACITATS</t>
  </si>
  <si>
    <t>INDEFINIT TEMPS COMPLET - DISCAPACITATS TRANSFORMACIÓ CONTRACTE TEMPORAL</t>
  </si>
  <si>
    <t>INDEFINIT TEMPS COMPLET - FOMENT CONTRACTACIÓ INDEFINIDA / OCUPACIÓ ESTABLE INICIAL</t>
  </si>
  <si>
    <t>INDEFINIT TEMPS COMPLET - TRANSFORMACIÓ CONTRACTE TEMPORAL</t>
  </si>
  <si>
    <t>INDEFINIT TEMPS PARCIAL - ORDINARI</t>
  </si>
  <si>
    <t>INDEFINIT TEMPS PARCIAL - FOMENT CONTRACTACIÓ INDEFINIDA/OCUPACIÓ ESTABLE TRANSFORMACIÓ CONTRACTE TEMPORAL</t>
  </si>
  <si>
    <t>INDEFINIT TEMPS PARCIAL - DISCAPACITATS</t>
  </si>
  <si>
    <t>INDEFINIT TEMPS PARCIAL - DISCAPACITATS TRANSFORMACIÓ CONTRACTE TEMPORAL</t>
  </si>
  <si>
    <t>INDEFINIT TEMPS PARCIAL - FOMENT CONTRACTACIÓ INDEFINIDA/OCUPACIÓ ESTABLE INICIAL</t>
  </si>
  <si>
    <t>INDEFINIT TEMPS PARCIAL - TRANSFORMACIÓ CONTRACTE TEMPORAL</t>
  </si>
  <si>
    <t>INDEFINIT FIX/DISCONTINU - ORDINARI</t>
  </si>
  <si>
    <t>INDEFINIT FIX/DISCONTINU - FOMENT CONTRACTACIÓ INDEFINIDA/OCUPACIÓ ESTABLE TRANSFORMACIÓ CONTRACTE TEMPORAL</t>
  </si>
  <si>
    <t>INDEFINIT FIX/DISCONTINU - DISCAPACITATS</t>
  </si>
  <si>
    <t>INDEFINIT FIX/DISCONTINU - FOMENT CONTRACTACIÓ INDEFINIDA/OCUPACIÓ ESTABLE INICIAL</t>
  </si>
  <si>
    <t>INDEFINIT FIX/DISCONTINU - TRANSFORMACIÓ CONTRACTE TEMPORAL</t>
  </si>
  <si>
    <t>INDEFINIT FIX/DISCONTINU - DISCAPACITATS TRANSFORMACIÓ CONTRACTE TEMPORAL</t>
  </si>
  <si>
    <t>DURACIÓ DETERMINADA TEMPS COMPLET - OBRA O SERVEI DETERMINAT</t>
  </si>
  <si>
    <t>DURACIÓ DETERMINADA TEMPS COMPLET - EVENTUAL PER CIRCUMSTÀNCIES DE LA PRODUCCIÓ</t>
  </si>
  <si>
    <t>DURACIÓ DETERMINADA TEMPS COMPLET - INSERCIÓ</t>
  </si>
  <si>
    <t>DURACIÓ DETERMINADA TEMPS COMPLET - CARÀCTER ADMINISTRATIU</t>
  </si>
  <si>
    <t>DURACIÓ DETERMINADA TEMPS COMPLET - INTERINITAT</t>
  </si>
  <si>
    <t>DURACIÓ DETERMINADA TEMPS COMPLET - INTERINITAT CARÀCTER ADMINISTRATIU</t>
  </si>
  <si>
    <t>DURACIÓ DETERMINADA TEMPS COMPLET - PRÀCTIQUES</t>
  </si>
  <si>
    <t>DURACIÓ DETERMINADA TEMPS COMPLET - FORMACIÓ</t>
  </si>
  <si>
    <t>DURACIÓ DETERMINADA TEMPS COMPLET - DISCAPACITATS</t>
  </si>
  <si>
    <t>DURACIÓ DETERMINADA TEMPS COMPLET - RELLEU</t>
  </si>
  <si>
    <t>DURACIÓ DETERMINADA TEMPS COMPLET - FOMENT CONTRACTACIÓ INDEFINIDA/OCUPACIÓ ESTABLE</t>
  </si>
  <si>
    <t>DURACIÓ DETERMINADA TEMPS COMPLET - TREBALLADORS DESOCUPATS CONTRACTATS PER EMPRESES D'INSERCIÓ</t>
  </si>
  <si>
    <t>DURACIÓ DETERMINADA TEMPS PARCIAL - OBRA O SERVEI DETERMINAT</t>
  </si>
  <si>
    <t>DURACIÓ DETERMINADA TEMPS PARCIAL - EVENTUAL PER CIRCUMSTÀNCIES DE LA PRODUCCIÓ</t>
  </si>
  <si>
    <t>DURACIÓ DETERMINADA TEMPS PARCIAL - INSERCIÓ</t>
  </si>
  <si>
    <t>DURACIÓ DETERMINADA TEMPS PARCIAL - CARÀCTER ADMINISTRATIU</t>
  </si>
  <si>
    <t>DURACIÓ DETERMINADA TEMPS PARCIAL - INTERINITAT</t>
  </si>
  <si>
    <t>DURACIÓ DETERMINADA TEMPS PARCIAL - INTERINITAT CARÀCTER ADMINISTRATIU</t>
  </si>
  <si>
    <t>DURACIÓ DETERMINADA TEMPS PARCIAL - PRÀCTIQUES</t>
  </si>
  <si>
    <t>DURACIÓ DETERMINADA TEMPS PARCIAL - DISCAPACITATS</t>
  </si>
  <si>
    <t>DURACIÓ DETERMINADA TEMPS PARCIAL - JUBILACIÓ PARCIAL</t>
  </si>
  <si>
    <t>DURACIÓ DETERMINADA TEMPS PARCIAL - RELLEU</t>
  </si>
  <si>
    <t>DURACIÓ DETERMINADA TEMPS PARCIAL - FOMENT CONTRACTACIÓ INDEFINIDA/OCUPACIÓ ESTABLE</t>
  </si>
  <si>
    <t>DURACIÓ DETERMINADA TEMPS PARCIAL - TREBALLADORS DESOCUPATS CONTRACTATS PER EMPRESES D'INSERCIÓ</t>
  </si>
  <si>
    <t>PRIORITÀRIA?</t>
  </si>
  <si>
    <t>CREACIÓ D'OCUPACIÓ PRIORITÀRIA (VALORACIÓ GAL)</t>
  </si>
  <si>
    <r>
      <t xml:space="preserve">Llocs de treball conjunturals
</t>
    </r>
    <r>
      <rPr>
        <sz val="11"/>
        <color theme="0"/>
        <rFont val="Calibri"/>
        <family val="2"/>
        <scheme val="minor"/>
      </rPr>
      <t>(no computen a efectes de l'ajut)</t>
    </r>
  </si>
  <si>
    <t>RETA Fix</t>
  </si>
  <si>
    <t>RETA Temporal</t>
  </si>
  <si>
    <t>AUTÒNOMS/ES</t>
  </si>
  <si>
    <t>RÈGIM ESPECIAL DE TREBALLADORS AUTÒNOMS - Relació indefinida amb l'empresa</t>
  </si>
  <si>
    <t>RÈGIM ESPECIAL DE TREBALLADORS AUTÒNOMS - Relació temporal amb l'empresa</t>
  </si>
  <si>
    <t>RETA Associat</t>
  </si>
  <si>
    <t>RÈGIM ESPECIAL DE TREBALLADORS AUTÒNOMS - Persona sòcia de l'empresa donada d'alta en el RETA.</t>
  </si>
  <si>
    <r>
      <t xml:space="preserve">Llocs de treball consolidats 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</si>
  <si>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t xml:space="preserve">Llocs de treball creats 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</si>
  <si>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r>
      <t xml:space="preserve">Llocs de treball conjunturals </t>
    </r>
    <r>
      <rPr>
        <b/>
        <vertAlign val="superscript"/>
        <sz val="12"/>
        <color theme="0"/>
        <rFont val="Calibri"/>
        <family val="2"/>
        <scheme val="minor"/>
      </rPr>
      <t>3</t>
    </r>
  </si>
  <si>
    <t>ANY 2020- Resolució ARP/2517/2020, del 9 d'octubre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</si>
</sst>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3]d\ mmmm&quot; de &quot;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C42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2"/>
      <protection locked="0"/>
    </xf>
    <xf numFmtId="10" fontId="0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14" fontId="0" fillId="0" borderId="38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center" vertical="center"/>
      <protection locked="0"/>
    </xf>
    <xf numFmtId="10" fontId="0" fillId="0" borderId="36" xfId="1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indent="1"/>
    </xf>
    <xf numFmtId="164" fontId="0" fillId="0" borderId="0" xfId="0" applyNumberFormat="1" applyBorder="1" applyAlignment="1" applyProtection="1"/>
    <xf numFmtId="0" fontId="0" fillId="0" borderId="0" xfId="0" applyBorder="1" applyAlignment="1" applyProtection="1">
      <alignment horizontal="right" inden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164" fontId="0" fillId="0" borderId="0" xfId="0" applyNumberFormat="1" applyFill="1" applyBorder="1" applyAlignment="1" applyProtection="1"/>
    <xf numFmtId="14" fontId="0" fillId="0" borderId="0" xfId="0" applyNumberFormat="1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3" fontId="0" fillId="0" borderId="36" xfId="1" applyFont="1" applyFill="1" applyBorder="1" applyAlignment="1" applyProtection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indent="1"/>
    </xf>
    <xf numFmtId="0" fontId="12" fillId="0" borderId="0" xfId="0" applyFont="1"/>
    <xf numFmtId="0" fontId="13" fillId="0" borderId="0" xfId="0" applyFont="1"/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 applyProtection="1">
      <alignment horizontal="left" indent="1"/>
    </xf>
    <xf numFmtId="0" fontId="5" fillId="0" borderId="0" xfId="0" applyFont="1" applyAlignment="1" applyProtection="1">
      <alignment horizontal="right" vertical="center" indent="1"/>
    </xf>
    <xf numFmtId="0" fontId="0" fillId="0" borderId="1" xfId="0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 vertical="center" indent="1"/>
    </xf>
    <xf numFmtId="0" fontId="1" fillId="0" borderId="1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1" fillId="3" borderId="3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right" vertical="center" indent="2"/>
    </xf>
    <xf numFmtId="0" fontId="1" fillId="3" borderId="17" xfId="0" applyFont="1" applyFill="1" applyBorder="1" applyAlignment="1" applyProtection="1">
      <alignment horizontal="right" vertical="center" indent="2"/>
    </xf>
    <xf numFmtId="0" fontId="1" fillId="3" borderId="18" xfId="0" applyFont="1" applyFill="1" applyBorder="1" applyAlignment="1" applyProtection="1">
      <alignment horizontal="right" vertical="center" indent="2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 inden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 inden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left" vertical="center" wrapText="1" inden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vertical="center" wrapText="1" indent="1"/>
    </xf>
    <xf numFmtId="0" fontId="13" fillId="4" borderId="26" xfId="0" applyFont="1" applyFill="1" applyBorder="1" applyAlignment="1">
      <alignment horizontal="left" vertical="center" wrapText="1" indent="1"/>
    </xf>
    <xf numFmtId="0" fontId="13" fillId="4" borderId="28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6" fillId="3" borderId="0" xfId="0" applyFont="1" applyFill="1" applyAlignment="1" applyProtection="1">
      <alignment horizontal="left" vertical="center" wrapText="1" indent="1"/>
    </xf>
  </cellXfs>
  <cellStyles count="2">
    <cellStyle name="Millares" xfId="1" builtinId="3"/>
    <cellStyle name="Normal" xfId="0" builtinId="0"/>
  </cellStyles>
  <dxfs count="16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1AE56"/>
      <color rgb="FF555C2C"/>
      <color rgb="FFE9D76D"/>
      <color rgb="FFDFC4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28</xdr:row>
          <xdr:rowOff>60960</xdr:rowOff>
        </xdr:from>
        <xdr:to>
          <xdr:col>13</xdr:col>
          <xdr:colOff>1112520</xdr:colOff>
          <xdr:row>28</xdr:row>
          <xdr:rowOff>312420</xdr:rowOff>
        </xdr:to>
        <xdr:sp macro="" textlink="">
          <xdr:nvSpPr>
            <xdr:cNvPr id="1137" name="Afegir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28</xdr:row>
          <xdr:rowOff>60960</xdr:rowOff>
        </xdr:from>
        <xdr:to>
          <xdr:col>9</xdr:col>
          <xdr:colOff>990600</xdr:colOff>
          <xdr:row>28</xdr:row>
          <xdr:rowOff>312420</xdr:rowOff>
        </xdr:to>
        <xdr:sp macro="" textlink="">
          <xdr:nvSpPr>
            <xdr:cNvPr id="1140" name="Eliminar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35</xdr:row>
          <xdr:rowOff>60960</xdr:rowOff>
        </xdr:from>
        <xdr:to>
          <xdr:col>13</xdr:col>
          <xdr:colOff>1112520</xdr:colOff>
          <xdr:row>35</xdr:row>
          <xdr:rowOff>327660</xdr:rowOff>
        </xdr:to>
        <xdr:sp macro="" textlink="">
          <xdr:nvSpPr>
            <xdr:cNvPr id="1151" name="Afegir2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35</xdr:row>
          <xdr:rowOff>60960</xdr:rowOff>
        </xdr:from>
        <xdr:to>
          <xdr:col>9</xdr:col>
          <xdr:colOff>990600</xdr:colOff>
          <xdr:row>35</xdr:row>
          <xdr:rowOff>327660</xdr:rowOff>
        </xdr:to>
        <xdr:sp macro="" textlink="">
          <xdr:nvSpPr>
            <xdr:cNvPr id="1152" name="Eliminar2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42</xdr:row>
          <xdr:rowOff>60960</xdr:rowOff>
        </xdr:from>
        <xdr:to>
          <xdr:col>13</xdr:col>
          <xdr:colOff>1127760</xdr:colOff>
          <xdr:row>42</xdr:row>
          <xdr:rowOff>327660</xdr:rowOff>
        </xdr:to>
        <xdr:sp macro="" textlink="">
          <xdr:nvSpPr>
            <xdr:cNvPr id="1155" name="Afegir3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42</xdr:row>
          <xdr:rowOff>60960</xdr:rowOff>
        </xdr:from>
        <xdr:to>
          <xdr:col>9</xdr:col>
          <xdr:colOff>990600</xdr:colOff>
          <xdr:row>42</xdr:row>
          <xdr:rowOff>327660</xdr:rowOff>
        </xdr:to>
        <xdr:sp macro="" textlink="">
          <xdr:nvSpPr>
            <xdr:cNvPr id="1156" name="Eliminar3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21</xdr:row>
          <xdr:rowOff>373380</xdr:rowOff>
        </xdr:from>
        <xdr:to>
          <xdr:col>16</xdr:col>
          <xdr:colOff>304800</xdr:colOff>
          <xdr:row>23</xdr:row>
          <xdr:rowOff>22860</xdr:rowOff>
        </xdr:to>
        <xdr:sp macro="" textlink="">
          <xdr:nvSpPr>
            <xdr:cNvPr id="1157" name="Ajuda_Consolidats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30</xdr:row>
          <xdr:rowOff>0</xdr:rowOff>
        </xdr:from>
        <xdr:to>
          <xdr:col>16</xdr:col>
          <xdr:colOff>304800</xdr:colOff>
          <xdr:row>31</xdr:row>
          <xdr:rowOff>30480</xdr:rowOff>
        </xdr:to>
        <xdr:sp macro="" textlink="">
          <xdr:nvSpPr>
            <xdr:cNvPr id="1158" name="Ajuda_Creats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37</xdr:row>
          <xdr:rowOff>0</xdr:rowOff>
        </xdr:from>
        <xdr:to>
          <xdr:col>16</xdr:col>
          <xdr:colOff>304800</xdr:colOff>
          <xdr:row>38</xdr:row>
          <xdr:rowOff>30480</xdr:rowOff>
        </xdr:to>
        <xdr:sp macro="" textlink="">
          <xdr:nvSpPr>
            <xdr:cNvPr id="1159" name="Ajuda_Conjunturals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control" Target="../activeX/activeX2.xml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image" Target="../media/image3.emf"/><Relationship Id="rId5" Type="http://schemas.openxmlformats.org/officeDocument/2006/relationships/control" Target="../activeX/activeX1.xml"/><Relationship Id="rId15" Type="http://schemas.openxmlformats.org/officeDocument/2006/relationships/image" Target="../media/image5.emf"/><Relationship Id="rId10" Type="http://schemas.openxmlformats.org/officeDocument/2006/relationships/control" Target="../activeX/activeX4.xml"/><Relationship Id="rId19" Type="http://schemas.openxmlformats.org/officeDocument/2006/relationships/image" Target="../media/image7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96"/>
  <sheetViews>
    <sheetView showGridLines="0" tabSelected="1" zoomScaleNormal="100" zoomScaleSheetLayoutView="85" workbookViewId="0">
      <selection activeCell="N3" sqref="N3"/>
    </sheetView>
  </sheetViews>
  <sheetFormatPr baseColWidth="10" defaultColWidth="11.5546875" defaultRowHeight="14.4" x14ac:dyDescent="0.3"/>
  <cols>
    <col min="1" max="1" width="3.109375" style="3" customWidth="1"/>
    <col min="2" max="4" width="11.88671875" style="3" customWidth="1"/>
    <col min="5" max="5" width="14.6640625" style="3" customWidth="1"/>
    <col min="6" max="6" width="5.6640625" style="37" hidden="1" customWidth="1"/>
    <col min="7" max="7" width="14.6640625" style="3" customWidth="1"/>
    <col min="8" max="8" width="3.6640625" style="37" hidden="1" customWidth="1"/>
    <col min="9" max="10" width="14.6640625" style="3" customWidth="1"/>
    <col min="11" max="11" width="5.44140625" style="37" hidden="1" customWidth="1"/>
    <col min="12" max="12" width="14.6640625" style="1" customWidth="1"/>
    <col min="13" max="13" width="10.6640625" style="37" hidden="1" customWidth="1"/>
    <col min="14" max="14" width="16.88671875" style="3" customWidth="1"/>
    <col min="15" max="15" width="3" style="3" customWidth="1"/>
    <col min="16" max="16" width="19.44140625" style="3" hidden="1" customWidth="1"/>
    <col min="17" max="17" width="4.6640625" style="3" customWidth="1"/>
    <col min="18" max="18" width="11.5546875" style="3"/>
    <col min="19" max="19" width="15" style="3" bestFit="1" customWidth="1"/>
    <col min="20" max="16384" width="11.5546875" style="3"/>
  </cols>
  <sheetData>
    <row r="1" spans="1:15" ht="33" customHeight="1" x14ac:dyDescent="0.45">
      <c r="A1" s="65" t="s">
        <v>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5.95" customHeight="1" x14ac:dyDescent="0.3">
      <c r="A2" s="4"/>
      <c r="B2" s="4"/>
      <c r="C2" s="4"/>
      <c r="D2" s="4"/>
      <c r="E2" s="4"/>
      <c r="F2" s="34"/>
      <c r="G2" s="4"/>
      <c r="H2" s="34"/>
      <c r="I2" s="4"/>
      <c r="J2" s="4"/>
      <c r="K2" s="34"/>
      <c r="L2" s="59"/>
      <c r="M2" s="34"/>
      <c r="N2" s="4"/>
      <c r="O2" s="4"/>
    </row>
    <row r="3" spans="1:15" ht="19.2" customHeight="1" x14ac:dyDescent="0.3">
      <c r="A3" s="4"/>
      <c r="B3" s="66" t="s">
        <v>15</v>
      </c>
      <c r="C3" s="66"/>
      <c r="D3" s="131" t="s">
        <v>92</v>
      </c>
      <c r="E3" s="131"/>
      <c r="F3" s="131"/>
      <c r="G3" s="131"/>
      <c r="H3" s="131"/>
      <c r="I3" s="131"/>
      <c r="J3" s="13"/>
      <c r="K3" s="13"/>
      <c r="L3" s="31" t="s">
        <v>21</v>
      </c>
      <c r="M3" s="35"/>
      <c r="N3" s="89"/>
    </row>
    <row r="4" spans="1:15" ht="9.6" customHeight="1" x14ac:dyDescent="0.3">
      <c r="A4" s="4"/>
      <c r="B4" s="14"/>
      <c r="C4" s="14"/>
      <c r="D4" s="11"/>
      <c r="E4" s="12"/>
      <c r="F4" s="12"/>
      <c r="G4" s="12"/>
      <c r="H4" s="12"/>
      <c r="I4" s="12"/>
      <c r="J4" s="12"/>
      <c r="K4" s="45"/>
      <c r="L4" s="6"/>
      <c r="M4" s="36"/>
      <c r="N4" s="6"/>
    </row>
    <row r="5" spans="1:15" ht="19.2" customHeight="1" x14ac:dyDescent="0.3">
      <c r="A5" s="4"/>
      <c r="C5" s="50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5"/>
    </row>
    <row r="6" spans="1:15" ht="30" customHeight="1" thickBot="1" x14ac:dyDescent="0.35"/>
    <row r="7" spans="1:15" ht="18" customHeight="1" x14ac:dyDescent="0.3">
      <c r="A7" s="6"/>
      <c r="B7" s="6"/>
      <c r="C7" s="6"/>
      <c r="D7" s="6"/>
      <c r="E7" s="6"/>
      <c r="F7" s="36"/>
      <c r="G7" s="82" t="s">
        <v>8</v>
      </c>
      <c r="H7" s="83"/>
      <c r="I7" s="84"/>
      <c r="J7" s="82" t="s">
        <v>9</v>
      </c>
      <c r="K7" s="83"/>
      <c r="L7" s="84"/>
      <c r="M7" s="36"/>
      <c r="N7" s="67" t="s">
        <v>7</v>
      </c>
    </row>
    <row r="8" spans="1:15" ht="18" customHeight="1" thickBot="1" x14ac:dyDescent="0.35">
      <c r="A8" s="6"/>
      <c r="B8" s="6"/>
      <c r="C8" s="6"/>
      <c r="D8" s="6"/>
      <c r="E8" s="6"/>
      <c r="F8" s="36"/>
      <c r="G8" s="85" t="s">
        <v>5</v>
      </c>
      <c r="H8" s="86"/>
      <c r="I8" s="87" t="s">
        <v>6</v>
      </c>
      <c r="J8" s="85" t="s">
        <v>5</v>
      </c>
      <c r="K8" s="86"/>
      <c r="L8" s="87" t="s">
        <v>6</v>
      </c>
      <c r="M8" s="38"/>
      <c r="N8" s="68"/>
    </row>
    <row r="9" spans="1:15" ht="18" customHeight="1" x14ac:dyDescent="0.3">
      <c r="A9" s="6"/>
      <c r="B9" s="70" t="s">
        <v>3</v>
      </c>
      <c r="C9" s="71"/>
      <c r="D9" s="72"/>
      <c r="E9" s="73" t="s">
        <v>0</v>
      </c>
      <c r="F9" s="36"/>
      <c r="G9" s="16">
        <f>SUMIF($M$26:$M$29,"HF&lt;40",$L$26:$L$29)</f>
        <v>0</v>
      </c>
      <c r="H9" s="36"/>
      <c r="I9" s="17">
        <f>SUMIF($M$26:$M$29,"HF&gt;40",$L$26:$L$29)</f>
        <v>0</v>
      </c>
      <c r="J9" s="16">
        <f>SUMIF($M$26:$M$29,"DF&lt;40",$L$26:$L$29)</f>
        <v>0</v>
      </c>
      <c r="K9" s="36"/>
      <c r="L9" s="18">
        <f>SUMIF($M$26:$M$29,"DF&gt;40",$L$26:$L$29)</f>
        <v>0</v>
      </c>
      <c r="M9" s="39"/>
      <c r="N9" s="96">
        <f>SUM(G9:L9)</f>
        <v>0</v>
      </c>
    </row>
    <row r="10" spans="1:15" ht="18" customHeight="1" x14ac:dyDescent="0.3">
      <c r="A10" s="6"/>
      <c r="B10" s="74"/>
      <c r="C10" s="75"/>
      <c r="D10" s="76"/>
      <c r="E10" s="77" t="s">
        <v>1</v>
      </c>
      <c r="F10" s="36"/>
      <c r="G10" s="19">
        <f>SUMIF($M$26:$M$29,"HT&lt;40",$L$26:$L$29)</f>
        <v>0</v>
      </c>
      <c r="H10" s="36"/>
      <c r="I10" s="7">
        <f>SUMIF($M$26:$M$29,"HT&gt;40",$L$26:$L$29)</f>
        <v>0</v>
      </c>
      <c r="J10" s="19">
        <f>SUMIF($M$26:$M$29,"DT&lt;40",$L$26:$L$29)</f>
        <v>0</v>
      </c>
      <c r="K10" s="36"/>
      <c r="L10" s="8">
        <f>SUMIF($M$26:$M$29,"DT&gt;40",$L$26:$L$29)</f>
        <v>0</v>
      </c>
      <c r="M10" s="39"/>
      <c r="N10" s="97">
        <f t="shared" ref="N10:N17" si="0">SUM(G10:L10)</f>
        <v>0</v>
      </c>
    </row>
    <row r="11" spans="1:15" ht="18" customHeight="1" thickBot="1" x14ac:dyDescent="0.35">
      <c r="A11" s="6"/>
      <c r="B11" s="78"/>
      <c r="C11" s="79"/>
      <c r="D11" s="80"/>
      <c r="E11" s="81" t="s">
        <v>2</v>
      </c>
      <c r="F11" s="36"/>
      <c r="G11" s="90">
        <f>SUM(G9:G10)</f>
        <v>0</v>
      </c>
      <c r="H11" s="91"/>
      <c r="I11" s="92">
        <f>SUM(I9:I10)</f>
        <v>0</v>
      </c>
      <c r="J11" s="90">
        <f>SUM(J9:J10)</f>
        <v>0</v>
      </c>
      <c r="K11" s="91"/>
      <c r="L11" s="93">
        <f>SUM(L9:L10)</f>
        <v>0</v>
      </c>
      <c r="M11" s="94"/>
      <c r="N11" s="95">
        <f t="shared" si="0"/>
        <v>0</v>
      </c>
    </row>
    <row r="12" spans="1:15" ht="18" customHeight="1" x14ac:dyDescent="0.3">
      <c r="A12" s="6"/>
      <c r="B12" s="70" t="s">
        <v>4</v>
      </c>
      <c r="C12" s="71"/>
      <c r="D12" s="72"/>
      <c r="E12" s="73" t="s">
        <v>0</v>
      </c>
      <c r="F12" s="36"/>
      <c r="G12" s="20">
        <f>SUMIF($M$34:$M$36,"HF&lt;40",$L$34:$L$36)</f>
        <v>0</v>
      </c>
      <c r="H12" s="36"/>
      <c r="I12" s="9">
        <f>SUMIF($M$34:$M$36,"HF&gt;40",$L$34:$L$36)</f>
        <v>0</v>
      </c>
      <c r="J12" s="20">
        <f ca="1">SUMIF($M$34:$M$36,"DF&lt;40",$L$34:$L$34)</f>
        <v>0</v>
      </c>
      <c r="K12" s="36"/>
      <c r="L12" s="21">
        <f>SUMIF($M$34:$M$36,"DF&gt;40",$L$34:$L$36)</f>
        <v>0</v>
      </c>
      <c r="M12" s="39"/>
      <c r="N12" s="96">
        <f t="shared" ca="1" si="0"/>
        <v>0</v>
      </c>
    </row>
    <row r="13" spans="1:15" ht="18" customHeight="1" x14ac:dyDescent="0.3">
      <c r="A13" s="6"/>
      <c r="B13" s="74"/>
      <c r="C13" s="75"/>
      <c r="D13" s="76"/>
      <c r="E13" s="77" t="s">
        <v>1</v>
      </c>
      <c r="F13" s="36"/>
      <c r="G13" s="19">
        <f>SUMIF($M$34:$M$36,"HT&lt;40",$L$34:$L$36)</f>
        <v>0</v>
      </c>
      <c r="H13" s="36"/>
      <c r="I13" s="7">
        <f>SUMIF($M$34:$M$36,"HT&gt;40",$L$34:$L$36)</f>
        <v>0</v>
      </c>
      <c r="J13" s="19">
        <f>SUMIF($M$34:$M$36,"DT&lt;40",$L$34:$L$36)</f>
        <v>0</v>
      </c>
      <c r="K13" s="36"/>
      <c r="L13" s="8">
        <f>SUMIF($M$34:$M$36,"DT&gt;40",$L$34:$L$36)</f>
        <v>0</v>
      </c>
      <c r="M13" s="39"/>
      <c r="N13" s="97">
        <f t="shared" si="0"/>
        <v>0</v>
      </c>
    </row>
    <row r="14" spans="1:15" ht="18" customHeight="1" thickBot="1" x14ac:dyDescent="0.35">
      <c r="A14" s="6"/>
      <c r="B14" s="78"/>
      <c r="C14" s="79"/>
      <c r="D14" s="80"/>
      <c r="E14" s="81" t="s">
        <v>2</v>
      </c>
      <c r="F14" s="36"/>
      <c r="G14" s="98">
        <f>SUM(G12:G13)</f>
        <v>0</v>
      </c>
      <c r="H14" s="91"/>
      <c r="I14" s="99">
        <f>SUM(I12:I13)</f>
        <v>0</v>
      </c>
      <c r="J14" s="98">
        <f ca="1">SUM(J12:J13)</f>
        <v>0</v>
      </c>
      <c r="K14" s="91"/>
      <c r="L14" s="100">
        <f>SUM(L12:L13)</f>
        <v>0</v>
      </c>
      <c r="M14" s="39"/>
      <c r="N14" s="95">
        <f t="shared" ca="1" si="0"/>
        <v>0</v>
      </c>
    </row>
    <row r="15" spans="1:15" ht="18" customHeight="1" x14ac:dyDescent="0.3">
      <c r="A15" s="6"/>
      <c r="B15" s="70" t="s">
        <v>81</v>
      </c>
      <c r="C15" s="71"/>
      <c r="D15" s="72"/>
      <c r="E15" s="73" t="s">
        <v>0</v>
      </c>
      <c r="F15" s="36"/>
      <c r="G15" s="20">
        <f>SUMIF($M$41:$M$43,"HF&lt;40",$L$41:$L$43)</f>
        <v>0</v>
      </c>
      <c r="H15" s="36"/>
      <c r="I15" s="9">
        <f>SUMIF($M$41:$M$43,"HF&gt;40",$L$41:$L$43)</f>
        <v>0</v>
      </c>
      <c r="J15" s="20">
        <f>SUMIF($M$41:$M$43,"DF&lt;40",$L$41:$L$43)</f>
        <v>0</v>
      </c>
      <c r="K15" s="36"/>
      <c r="L15" s="21">
        <f>SUMIF($M$41:$M$43,"DF&gt;40",$L$41:$L$43)</f>
        <v>0</v>
      </c>
      <c r="M15" s="39"/>
      <c r="N15" s="96">
        <f t="shared" si="0"/>
        <v>0</v>
      </c>
    </row>
    <row r="16" spans="1:15" ht="18" customHeight="1" x14ac:dyDescent="0.3">
      <c r="A16" s="6"/>
      <c r="B16" s="74"/>
      <c r="C16" s="75"/>
      <c r="D16" s="76"/>
      <c r="E16" s="77" t="s">
        <v>1</v>
      </c>
      <c r="F16" s="36"/>
      <c r="G16" s="19">
        <f>SUMIF($M$41:$M$43,"HT&lt;40",$P$41:$P$43)</f>
        <v>0</v>
      </c>
      <c r="H16" s="36"/>
      <c r="I16" s="7">
        <f>SUMIF($M$41:$M$43,"HT&gt;40",$L$41:$L$43)</f>
        <v>0</v>
      </c>
      <c r="J16" s="19">
        <f>SUMIF($M$41:$M$43,"DT&lt;40",$L$41:$L$43)</f>
        <v>0</v>
      </c>
      <c r="K16" s="36"/>
      <c r="L16" s="8">
        <f>SUMIF($M$41:$M$43,"DT&gt;40",$L$41:$L$43)</f>
        <v>0</v>
      </c>
      <c r="M16" s="39"/>
      <c r="N16" s="97">
        <f t="shared" si="0"/>
        <v>0</v>
      </c>
    </row>
    <row r="17" spans="1:17" ht="18" customHeight="1" thickBot="1" x14ac:dyDescent="0.35">
      <c r="A17" s="6"/>
      <c r="B17" s="78"/>
      <c r="C17" s="79"/>
      <c r="D17" s="80"/>
      <c r="E17" s="81" t="s">
        <v>2</v>
      </c>
      <c r="F17" s="36"/>
      <c r="G17" s="98">
        <f>SUM(G15:G16)</f>
        <v>0</v>
      </c>
      <c r="H17" s="91"/>
      <c r="I17" s="99">
        <f>SUM(I15:I16)</f>
        <v>0</v>
      </c>
      <c r="J17" s="98">
        <f>SUM(J15:J16)</f>
        <v>0</v>
      </c>
      <c r="K17" s="91"/>
      <c r="L17" s="100">
        <f>SUM(L15:L16)</f>
        <v>0</v>
      </c>
      <c r="M17" s="39"/>
      <c r="N17" s="95">
        <f t="shared" si="0"/>
        <v>0</v>
      </c>
    </row>
    <row r="18" spans="1:17" ht="11.4" customHeight="1" thickBot="1" x14ac:dyDescent="0.35">
      <c r="A18" s="6"/>
      <c r="B18" s="6"/>
      <c r="C18" s="6"/>
      <c r="D18" s="6"/>
      <c r="E18" s="6"/>
      <c r="F18" s="36"/>
      <c r="G18" s="6"/>
      <c r="H18" s="36"/>
      <c r="I18" s="6"/>
      <c r="J18" s="6"/>
      <c r="K18" s="36"/>
      <c r="L18" s="6"/>
      <c r="M18" s="36"/>
      <c r="N18" s="22"/>
    </row>
    <row r="19" spans="1:17" ht="18" customHeight="1" thickBot="1" x14ac:dyDescent="0.35">
      <c r="A19" s="6"/>
      <c r="B19" s="6"/>
      <c r="C19" s="6"/>
      <c r="D19" s="6"/>
      <c r="E19" s="6"/>
      <c r="F19" s="36"/>
      <c r="G19" s="6"/>
      <c r="H19" s="36"/>
      <c r="I19" s="6"/>
      <c r="J19" s="101" t="s">
        <v>10</v>
      </c>
      <c r="K19" s="102"/>
      <c r="L19" s="103"/>
      <c r="M19" s="104"/>
      <c r="N19" s="105">
        <f ca="1">N14+N11+N17</f>
        <v>0</v>
      </c>
    </row>
    <row r="20" spans="1:17" ht="11.4" customHeight="1" thickBot="1" x14ac:dyDescent="0.35">
      <c r="A20" s="6"/>
      <c r="B20" s="6"/>
      <c r="C20" s="6"/>
      <c r="D20" s="6"/>
      <c r="E20" s="6"/>
      <c r="F20" s="36"/>
      <c r="G20" s="6"/>
      <c r="H20" s="36"/>
      <c r="I20" s="6"/>
      <c r="J20" s="6"/>
      <c r="K20" s="36"/>
      <c r="L20" s="6"/>
      <c r="M20" s="36"/>
      <c r="N20" s="22"/>
    </row>
    <row r="21" spans="1:17" ht="18" customHeight="1" thickBot="1" x14ac:dyDescent="0.35">
      <c r="A21" s="6"/>
      <c r="B21" s="6"/>
      <c r="C21" s="6"/>
      <c r="D21" s="6"/>
      <c r="E21" s="6"/>
      <c r="F21" s="36"/>
      <c r="G21" s="106" t="s">
        <v>80</v>
      </c>
      <c r="H21" s="107"/>
      <c r="I21" s="107"/>
      <c r="J21" s="107"/>
      <c r="K21" s="107"/>
      <c r="L21" s="108"/>
      <c r="M21" s="104"/>
      <c r="N21" s="105">
        <f ca="1">COUNTIFS(P34:P36,"S",K34:K36,"F")+0.5*COUNTIFS(P34:P36,"S",K34:K36,"T")</f>
        <v>0</v>
      </c>
    </row>
    <row r="22" spans="1:17" ht="30" customHeight="1" thickBot="1" x14ac:dyDescent="0.35"/>
    <row r="23" spans="1:17" s="15" customFormat="1" ht="18" customHeight="1" thickBot="1" x14ac:dyDescent="0.35">
      <c r="B23" s="109" t="s">
        <v>89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7" ht="12" customHeight="1" x14ac:dyDescent="0.3"/>
    <row r="25" spans="1:17" ht="41.25" customHeight="1" x14ac:dyDescent="0.3">
      <c r="B25" s="112" t="s">
        <v>24</v>
      </c>
      <c r="C25" s="113"/>
      <c r="D25" s="114"/>
      <c r="E25" s="115" t="s">
        <v>28</v>
      </c>
      <c r="F25" s="115"/>
      <c r="G25" s="115" t="s">
        <v>19</v>
      </c>
      <c r="H25" s="115"/>
      <c r="I25" s="115" t="s">
        <v>12</v>
      </c>
      <c r="J25" s="115" t="s">
        <v>22</v>
      </c>
      <c r="K25" s="115"/>
      <c r="L25" s="115" t="s">
        <v>18</v>
      </c>
      <c r="M25" s="115"/>
      <c r="N25" s="115" t="s">
        <v>23</v>
      </c>
      <c r="O25" s="6"/>
      <c r="P25" s="6"/>
    </row>
    <row r="26" spans="1:17" x14ac:dyDescent="0.3">
      <c r="A26" s="25" t="s">
        <v>25</v>
      </c>
      <c r="B26" s="61"/>
      <c r="C26" s="62"/>
      <c r="D26" s="63"/>
      <c r="E26" s="26"/>
      <c r="F26" s="48" t="str">
        <f t="shared" ref="F26" ca="1" si="1">IF((TODAY()-E26)&gt;14600,"&gt;40","&lt;40")</f>
        <v>&gt;40</v>
      </c>
      <c r="G26" s="27"/>
      <c r="H26" s="40" t="str">
        <f t="shared" ref="H26:H27" si="2">IF(G26="Dona","D","H")</f>
        <v>H</v>
      </c>
      <c r="I26" s="28"/>
      <c r="J26" s="27"/>
      <c r="K26" s="40" t="str">
        <f t="shared" ref="K26:K27" si="3">IF(J26="RETA Associat","F",IF(J26="RETA Fix","F",IF(J26&lt;400,"F","T")))</f>
        <v>F</v>
      </c>
      <c r="L26" s="29"/>
      <c r="M26" s="40" t="str">
        <f t="shared" ref="M26:M27" si="4">IF(L26=0,"X",IF(J26="RETA Fix",IF(L26&lt;0.75,0,CONCATENATE(H26,K26,F26)),IF(J26="RETA Temporal",IF(L26&lt;0.75,0,CONCATENATE(H26,K26,F26)),CONCATENATE(H26,K26,F26))))</f>
        <v>X</v>
      </c>
      <c r="N26" s="27"/>
      <c r="P26" s="7" t="str">
        <f ca="1">IF(F26="&lt;40","S",IF(H26="D","S",IF(N26&gt;=33,"S","N")))</f>
        <v>N</v>
      </c>
      <c r="Q26" s="58">
        <f>IF(M26=0,"Només es tindran en compte els autònoms econòmicament dependents (≥75% jornada)",0)</f>
        <v>0</v>
      </c>
    </row>
    <row r="27" spans="1:17" x14ac:dyDescent="0.3">
      <c r="A27" s="25" t="s">
        <v>25</v>
      </c>
      <c r="B27" s="61"/>
      <c r="C27" s="62"/>
      <c r="D27" s="63"/>
      <c r="E27" s="26"/>
      <c r="F27" s="48" t="str">
        <f t="shared" ref="F27" ca="1" si="5">IF((TODAY()-E27)&gt;14600,"&gt;40","&lt;40")</f>
        <v>&gt;40</v>
      </c>
      <c r="G27" s="27"/>
      <c r="H27" s="40" t="str">
        <f t="shared" si="2"/>
        <v>H</v>
      </c>
      <c r="I27" s="28"/>
      <c r="J27" s="27"/>
      <c r="K27" s="40" t="str">
        <f t="shared" si="3"/>
        <v>F</v>
      </c>
      <c r="L27" s="29"/>
      <c r="M27" s="40" t="str">
        <f t="shared" si="4"/>
        <v>X</v>
      </c>
      <c r="N27" s="27"/>
      <c r="P27" s="7"/>
      <c r="Q27" s="58">
        <f>IF(M27=0,"Només es tindran en compte els autònoms econòmicament dependents (≥75% jornada)",0)</f>
        <v>0</v>
      </c>
    </row>
    <row r="28" spans="1:17" x14ac:dyDescent="0.3">
      <c r="A28" s="25" t="s">
        <v>25</v>
      </c>
      <c r="B28" s="61"/>
      <c r="C28" s="62"/>
      <c r="D28" s="63"/>
      <c r="E28" s="26"/>
      <c r="F28" s="48" t="str">
        <f ca="1">IF((TODAY()-E28)&gt;14600,"&gt;40","&lt;40")</f>
        <v>&gt;40</v>
      </c>
      <c r="G28" s="27"/>
      <c r="H28" s="40" t="str">
        <f>IF(G28="Dona","D","H")</f>
        <v>H</v>
      </c>
      <c r="I28" s="28"/>
      <c r="J28" s="27"/>
      <c r="K28" s="40" t="str">
        <f>IF(J28="RETA Associat","F",IF(J28="RETA Fix","F",IF(J28&lt;400,"F","T")))</f>
        <v>F</v>
      </c>
      <c r="L28" s="29"/>
      <c r="M28" s="40" t="str">
        <f>IF(L28=0,"X",IF(J28="RETA Fix",IF(L28&lt;0.75,0,CONCATENATE(H28,K28,F28)),IF(J28="RETA Temporal",IF(L28&lt;0.75,0,CONCATENATE(H28,K28,F28)),CONCATENATE(H28,K28,F28))))</f>
        <v>X</v>
      </c>
      <c r="N28" s="27"/>
      <c r="P28" s="7"/>
      <c r="Q28" s="58"/>
    </row>
    <row r="29" spans="1:17" ht="28.95" customHeight="1" x14ac:dyDescent="0.3">
      <c r="B29" s="23"/>
      <c r="C29" s="23"/>
      <c r="D29" s="23"/>
      <c r="E29" s="2"/>
      <c r="F29" s="49"/>
      <c r="G29" s="2"/>
      <c r="H29" s="41"/>
      <c r="I29" s="2"/>
      <c r="J29" s="2"/>
      <c r="K29" s="41"/>
      <c r="L29" s="24"/>
      <c r="M29" s="41"/>
      <c r="N29" s="2"/>
    </row>
    <row r="30" spans="1:17" ht="6" customHeight="1" thickBot="1" x14ac:dyDescent="0.35"/>
    <row r="31" spans="1:17" ht="18" customHeight="1" thickBot="1" x14ac:dyDescent="0.35">
      <c r="B31" s="109" t="s">
        <v>90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1:17" ht="12" customHeight="1" x14ac:dyDescent="0.3"/>
    <row r="33" spans="1:17" ht="42" customHeight="1" x14ac:dyDescent="0.3">
      <c r="B33" s="112" t="s">
        <v>24</v>
      </c>
      <c r="C33" s="113"/>
      <c r="D33" s="114"/>
      <c r="E33" s="115" t="s">
        <v>28</v>
      </c>
      <c r="F33" s="115"/>
      <c r="G33" s="115" t="s">
        <v>19</v>
      </c>
      <c r="H33" s="115"/>
      <c r="I33" s="115" t="s">
        <v>12</v>
      </c>
      <c r="J33" s="115" t="s">
        <v>22</v>
      </c>
      <c r="K33" s="115"/>
      <c r="L33" s="115" t="s">
        <v>18</v>
      </c>
      <c r="M33" s="115"/>
      <c r="N33" s="115" t="s">
        <v>23</v>
      </c>
      <c r="P33" s="30" t="s">
        <v>79</v>
      </c>
    </row>
    <row r="34" spans="1:17" x14ac:dyDescent="0.3">
      <c r="A34" s="25" t="s">
        <v>26</v>
      </c>
      <c r="B34" s="61"/>
      <c r="C34" s="62"/>
      <c r="D34" s="63"/>
      <c r="E34" s="26"/>
      <c r="F34" s="48" t="str">
        <f t="shared" ref="F34" ca="1" si="6">IF((TODAY()-E34)&gt;14600,"&gt;40","&lt;40")</f>
        <v>&gt;40</v>
      </c>
      <c r="G34" s="27"/>
      <c r="H34" s="40" t="str">
        <f>IF(G34="Dona","D","H")</f>
        <v>H</v>
      </c>
      <c r="I34" s="28"/>
      <c r="J34" s="27"/>
      <c r="K34" s="40" t="str">
        <f>IF(J34="RETA Associat","F",IF(J34="RETA Fix","F",IF(J34&lt;400,"F","T")))</f>
        <v>F</v>
      </c>
      <c r="L34" s="29"/>
      <c r="M34" s="40" t="str">
        <f>IF(L34=0,"X",IF(J34="RETA Fix",IF(L34&lt;0.75,0,CONCATENATE(H34,K34,F34)),IF(J34="RETA Temporal",IF(L34&lt;0.75,0,CONCATENATE(H34,K34,F34)),CONCATENATE(H34,K34,F34))))</f>
        <v>X</v>
      </c>
      <c r="N34" s="27"/>
      <c r="P34" s="17" t="str">
        <f ca="1">IF(F34="&lt;40","S",IF(H34="D","S",IF(N34&gt;=33,"S","N")))</f>
        <v>N</v>
      </c>
      <c r="Q34" s="58">
        <f>IF(M34=0,"Només es tindran en compte els autònoms econòmicament dependents (≥75% jornada)",0)</f>
        <v>0</v>
      </c>
    </row>
    <row r="35" spans="1:17" x14ac:dyDescent="0.3">
      <c r="A35" s="25" t="s">
        <v>26</v>
      </c>
      <c r="B35" s="61"/>
      <c r="C35" s="62"/>
      <c r="D35" s="63"/>
      <c r="E35" s="26"/>
      <c r="F35" s="48" t="str">
        <f t="shared" ref="F35" ca="1" si="7">IF((TODAY()-E35)&gt;14600,"&gt;40","&lt;40")</f>
        <v>&gt;40</v>
      </c>
      <c r="G35" s="27"/>
      <c r="H35" s="40" t="str">
        <f>IF(G35="Dona","D","H")</f>
        <v>H</v>
      </c>
      <c r="I35" s="28"/>
      <c r="J35" s="27"/>
      <c r="K35" s="40" t="str">
        <f>IF(J35="RETA Associat","F",IF(J35="RETA Fix","F",IF(J35&lt;400,"F","T")))</f>
        <v>F</v>
      </c>
      <c r="L35" s="29"/>
      <c r="M35" s="40" t="str">
        <f>IF(L35=0,"X",IF(J35="RETA Fix",IF(L35&lt;0.75,0,CONCATENATE(H35,K35,F35)),IF(J35="RETA Temporal",IF(L35&lt;0.75,0,CONCATENATE(H35,K35,F35)),CONCATENATE(H35,K35,F35))))</f>
        <v>X</v>
      </c>
      <c r="N35" s="27"/>
      <c r="P35" s="17" t="str">
        <f ca="1">IF(F35="&lt;40","S",IF(H35="D","S",IF(N35&gt;=33,"S","N")))</f>
        <v>N</v>
      </c>
      <c r="Q35" s="58">
        <f>IF(M35=0,"Només es tindran en compte els autònoms econòmicament dependents (≥75% jornada)",0)</f>
        <v>0</v>
      </c>
    </row>
    <row r="36" spans="1:17" ht="28.95" customHeight="1" x14ac:dyDescent="0.3">
      <c r="B36" s="23"/>
      <c r="C36" s="23"/>
      <c r="D36" s="23"/>
      <c r="E36" s="2"/>
      <c r="F36" s="49"/>
      <c r="G36" s="2"/>
      <c r="H36" s="41"/>
      <c r="I36" s="2"/>
      <c r="J36" s="2"/>
      <c r="K36" s="41"/>
      <c r="L36" s="24"/>
      <c r="M36" s="41"/>
      <c r="N36" s="2"/>
    </row>
    <row r="37" spans="1:17" ht="6" customHeight="1" thickBot="1" x14ac:dyDescent="0.35"/>
    <row r="38" spans="1:17" ht="18.600000000000001" customHeight="1" thickBot="1" x14ac:dyDescent="0.35">
      <c r="B38" s="109" t="s">
        <v>91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1"/>
    </row>
    <row r="39" spans="1:17" ht="12" customHeight="1" x14ac:dyDescent="0.3"/>
    <row r="40" spans="1:17" ht="41.4" customHeight="1" x14ac:dyDescent="0.3">
      <c r="B40" s="112" t="s">
        <v>24</v>
      </c>
      <c r="C40" s="113"/>
      <c r="D40" s="114"/>
      <c r="E40" s="115" t="s">
        <v>28</v>
      </c>
      <c r="F40" s="115"/>
      <c r="G40" s="115" t="s">
        <v>19</v>
      </c>
      <c r="H40" s="115"/>
      <c r="I40" s="115" t="s">
        <v>12</v>
      </c>
      <c r="J40" s="115" t="s">
        <v>22</v>
      </c>
      <c r="K40" s="115"/>
      <c r="L40" s="115" t="s">
        <v>18</v>
      </c>
      <c r="M40" s="115"/>
      <c r="N40" s="115" t="s">
        <v>23</v>
      </c>
    </row>
    <row r="41" spans="1:17" x14ac:dyDescent="0.3">
      <c r="A41" s="25" t="s">
        <v>27</v>
      </c>
      <c r="B41" s="61"/>
      <c r="C41" s="62"/>
      <c r="D41" s="63"/>
      <c r="E41" s="26"/>
      <c r="F41" s="48" t="str">
        <f t="shared" ref="F41:F42" ca="1" si="8">IF((TODAY()-E41)&gt;14600,"&gt;40","&lt;40")</f>
        <v>&gt;40</v>
      </c>
      <c r="G41" s="27"/>
      <c r="H41" s="40" t="str">
        <f>IF(G41="Dona","D","H")</f>
        <v>H</v>
      </c>
      <c r="I41" s="28"/>
      <c r="J41" s="27"/>
      <c r="K41" s="40" t="str">
        <f>IF(J41="RETA Associat","F",IF(J41="RETA Fix","F",IF(J41&lt;400,"F","T")))</f>
        <v>F</v>
      </c>
      <c r="L41" s="29"/>
      <c r="M41" s="40" t="str">
        <f>IF(L41=0,"X",IF(J41="RETA Fix",IF(L41&lt;0.75,0,CONCATENATE(H41,K41,F41)),IF(J41="RETA Temporal",IF(L41&lt;0.75,0,CONCATENATE(H41,K41,F41)),CONCATENATE(H41,K41,F41))))</f>
        <v>X</v>
      </c>
      <c r="N41" s="27"/>
      <c r="Q41" s="58">
        <f>IF(M41=0,"Només es tindran en compte els autònoms econòmicament dependents (≥75% jornada)",0)</f>
        <v>0</v>
      </c>
    </row>
    <row r="42" spans="1:17" x14ac:dyDescent="0.3">
      <c r="A42" s="25" t="s">
        <v>27</v>
      </c>
      <c r="B42" s="61"/>
      <c r="C42" s="62"/>
      <c r="D42" s="63"/>
      <c r="E42" s="26"/>
      <c r="F42" s="48" t="str">
        <f t="shared" ca="1" si="8"/>
        <v>&gt;40</v>
      </c>
      <c r="G42" s="27"/>
      <c r="H42" s="40" t="str">
        <f>IF(G42="Dona","D","H")</f>
        <v>H</v>
      </c>
      <c r="I42" s="28"/>
      <c r="J42" s="27"/>
      <c r="K42" s="40" t="str">
        <f>IF(J42="RETA Associat","F",IF(J42="RETA Fix","F",IF(J42&lt;400,"F","T")))</f>
        <v>F</v>
      </c>
      <c r="L42" s="29"/>
      <c r="M42" s="40" t="str">
        <f>IF(L42=0,"X",IF(J42="RETA Fix",IF(L42&lt;0.75,0,CONCATENATE(H42,K42,F42)),IF(J42="RETA Temporal",IF(L42&lt;0.75,0,CONCATENATE(H42,K42,F42)),CONCATENATE(H42,K42,F42))))</f>
        <v>X</v>
      </c>
      <c r="N42" s="27"/>
      <c r="Q42" s="58">
        <f>IF(M42=0,"Només es tindran en compte els autònoms econòmicament dependents (≥75% jornada)",0)</f>
        <v>0</v>
      </c>
    </row>
    <row r="43" spans="1:17" ht="28.95" customHeight="1" x14ac:dyDescent="0.3">
      <c r="B43" s="23"/>
      <c r="C43" s="23"/>
      <c r="D43" s="23"/>
      <c r="E43" s="2"/>
      <c r="F43" s="49"/>
      <c r="G43" s="2"/>
      <c r="H43" s="41"/>
      <c r="I43" s="2"/>
      <c r="J43" s="2"/>
      <c r="K43" s="41"/>
      <c r="L43" s="24"/>
      <c r="M43" s="41"/>
      <c r="N43" s="2"/>
    </row>
    <row r="44" spans="1:17" ht="6" customHeight="1" x14ac:dyDescent="0.3"/>
    <row r="45" spans="1:17" x14ac:dyDescent="0.3">
      <c r="I45" s="64" t="s">
        <v>20</v>
      </c>
      <c r="J45" s="64"/>
      <c r="K45" s="64"/>
      <c r="L45" s="64"/>
      <c r="M45" s="64"/>
      <c r="N45" s="64"/>
    </row>
    <row r="46" spans="1:17" ht="6" customHeight="1" x14ac:dyDescent="0.3">
      <c r="I46" s="10"/>
      <c r="J46" s="10"/>
      <c r="K46" s="42"/>
      <c r="L46" s="10"/>
      <c r="M46" s="42"/>
      <c r="N46" s="10"/>
    </row>
    <row r="47" spans="1:17" ht="86.4" customHeight="1" x14ac:dyDescent="0.3">
      <c r="I47" s="60"/>
      <c r="J47" s="60"/>
      <c r="K47" s="60"/>
      <c r="L47" s="60"/>
      <c r="M47" s="60"/>
      <c r="N47" s="60"/>
    </row>
    <row r="49" spans="8:14" hidden="1" x14ac:dyDescent="0.3">
      <c r="H49" s="47"/>
      <c r="J49" s="32"/>
      <c r="K49" s="43"/>
      <c r="L49" s="33" t="s">
        <v>13</v>
      </c>
      <c r="M49" s="43"/>
      <c r="N49" s="32">
        <f ca="1">TODAY()</f>
        <v>44579</v>
      </c>
    </row>
    <row r="52" spans="8:14" x14ac:dyDescent="0.3">
      <c r="H52" s="37" t="s">
        <v>16</v>
      </c>
      <c r="K52" s="46">
        <v>100</v>
      </c>
      <c r="M52" s="44">
        <f ca="1">TODAY()</f>
        <v>44579</v>
      </c>
    </row>
    <row r="53" spans="8:14" x14ac:dyDescent="0.3">
      <c r="H53" s="37" t="s">
        <v>17</v>
      </c>
      <c r="K53" s="46">
        <v>109</v>
      </c>
    </row>
    <row r="54" spans="8:14" x14ac:dyDescent="0.3">
      <c r="K54" s="46">
        <v>130</v>
      </c>
    </row>
    <row r="55" spans="8:14" x14ac:dyDescent="0.3">
      <c r="K55" s="46">
        <v>139</v>
      </c>
    </row>
    <row r="56" spans="8:14" x14ac:dyDescent="0.3">
      <c r="K56" s="46">
        <v>150</v>
      </c>
    </row>
    <row r="57" spans="8:14" x14ac:dyDescent="0.3">
      <c r="K57" s="46">
        <v>189</v>
      </c>
    </row>
    <row r="58" spans="8:14" x14ac:dyDescent="0.3">
      <c r="K58" s="46">
        <v>200</v>
      </c>
    </row>
    <row r="59" spans="8:14" x14ac:dyDescent="0.3">
      <c r="K59" s="46">
        <v>209</v>
      </c>
    </row>
    <row r="60" spans="8:14" x14ac:dyDescent="0.3">
      <c r="K60" s="46">
        <v>230</v>
      </c>
    </row>
    <row r="61" spans="8:14" x14ac:dyDescent="0.3">
      <c r="K61" s="46">
        <v>239</v>
      </c>
    </row>
    <row r="62" spans="8:14" x14ac:dyDescent="0.3">
      <c r="K62" s="46">
        <v>250</v>
      </c>
    </row>
    <row r="63" spans="8:14" x14ac:dyDescent="0.3">
      <c r="K63" s="46">
        <v>289</v>
      </c>
    </row>
    <row r="64" spans="8:14" x14ac:dyDescent="0.3">
      <c r="K64" s="46">
        <v>300</v>
      </c>
    </row>
    <row r="65" spans="11:11" x14ac:dyDescent="0.3">
      <c r="K65" s="46">
        <v>309</v>
      </c>
    </row>
    <row r="66" spans="11:11" x14ac:dyDescent="0.3">
      <c r="K66" s="46">
        <v>330</v>
      </c>
    </row>
    <row r="67" spans="11:11" x14ac:dyDescent="0.3">
      <c r="K67" s="46">
        <v>339</v>
      </c>
    </row>
    <row r="68" spans="11:11" x14ac:dyDescent="0.3">
      <c r="K68" s="46">
        <v>350</v>
      </c>
    </row>
    <row r="69" spans="11:11" x14ac:dyDescent="0.3">
      <c r="K69" s="46">
        <v>389</v>
      </c>
    </row>
    <row r="70" spans="11:11" x14ac:dyDescent="0.3">
      <c r="K70" s="46">
        <v>401</v>
      </c>
    </row>
    <row r="71" spans="11:11" x14ac:dyDescent="0.3">
      <c r="K71" s="46">
        <v>402</v>
      </c>
    </row>
    <row r="72" spans="11:11" x14ac:dyDescent="0.3">
      <c r="K72" s="46">
        <v>403</v>
      </c>
    </row>
    <row r="73" spans="11:11" x14ac:dyDescent="0.3">
      <c r="K73" s="46">
        <v>408</v>
      </c>
    </row>
    <row r="74" spans="11:11" x14ac:dyDescent="0.3">
      <c r="K74" s="46">
        <v>410</v>
      </c>
    </row>
    <row r="75" spans="11:11" x14ac:dyDescent="0.3">
      <c r="K75" s="46">
        <v>418</v>
      </c>
    </row>
    <row r="76" spans="11:11" x14ac:dyDescent="0.3">
      <c r="K76" s="46">
        <v>420</v>
      </c>
    </row>
    <row r="77" spans="11:11" x14ac:dyDescent="0.3">
      <c r="K77" s="46">
        <v>421</v>
      </c>
    </row>
    <row r="78" spans="11:11" x14ac:dyDescent="0.3">
      <c r="K78" s="46">
        <v>430</v>
      </c>
    </row>
    <row r="79" spans="11:11" x14ac:dyDescent="0.3">
      <c r="K79" s="46">
        <v>441</v>
      </c>
    </row>
    <row r="80" spans="11:11" x14ac:dyDescent="0.3">
      <c r="K80" s="46">
        <v>450</v>
      </c>
    </row>
    <row r="81" spans="11:11" x14ac:dyDescent="0.3">
      <c r="K81" s="46">
        <v>452</v>
      </c>
    </row>
    <row r="82" spans="11:11" x14ac:dyDescent="0.3">
      <c r="K82" s="46">
        <v>501</v>
      </c>
    </row>
    <row r="83" spans="11:11" x14ac:dyDescent="0.3">
      <c r="K83" s="46">
        <v>502</v>
      </c>
    </row>
    <row r="84" spans="11:11" x14ac:dyDescent="0.3">
      <c r="K84" s="46">
        <v>503</v>
      </c>
    </row>
    <row r="85" spans="11:11" x14ac:dyDescent="0.3">
      <c r="K85" s="46">
        <v>508</v>
      </c>
    </row>
    <row r="86" spans="11:11" x14ac:dyDescent="0.3">
      <c r="K86" s="46">
        <v>510</v>
      </c>
    </row>
    <row r="87" spans="11:11" x14ac:dyDescent="0.3">
      <c r="K87" s="46">
        <v>518</v>
      </c>
    </row>
    <row r="88" spans="11:11" x14ac:dyDescent="0.3">
      <c r="K88" s="46">
        <v>520</v>
      </c>
    </row>
    <row r="89" spans="11:11" x14ac:dyDescent="0.3">
      <c r="K89" s="46">
        <v>530</v>
      </c>
    </row>
    <row r="90" spans="11:11" x14ac:dyDescent="0.3">
      <c r="K90" s="46">
        <v>540</v>
      </c>
    </row>
    <row r="91" spans="11:11" x14ac:dyDescent="0.3">
      <c r="K91" s="46">
        <v>541</v>
      </c>
    </row>
    <row r="92" spans="11:11" x14ac:dyDescent="0.3">
      <c r="K92" s="46">
        <v>550</v>
      </c>
    </row>
    <row r="93" spans="11:11" x14ac:dyDescent="0.3">
      <c r="K93" s="46">
        <v>552</v>
      </c>
    </row>
    <row r="94" spans="11:11" x14ac:dyDescent="0.3">
      <c r="K94" s="22" t="s">
        <v>87</v>
      </c>
    </row>
    <row r="95" spans="11:11" x14ac:dyDescent="0.3">
      <c r="K95" s="22" t="s">
        <v>82</v>
      </c>
    </row>
    <row r="96" spans="11:11" x14ac:dyDescent="0.3">
      <c r="K96" s="22" t="s">
        <v>83</v>
      </c>
    </row>
  </sheetData>
  <sheetProtection algorithmName="SHA-512" hashValue="Pe36hEWo2Xy6c3i3kejvOPM3laHI4UYluHS2S4LndlUw5m2j0Q2a5I45t+A0le4TIEi64DGB56Y5ZTOI/Sst/A==" saltValue="08kHBafxt/3UWmZcufqm8w==" spinCount="100000" sheet="1" objects="1" scenarios="1" selectLockedCells="1"/>
  <mergeCells count="27">
    <mergeCell ref="A1:O1"/>
    <mergeCell ref="B33:D33"/>
    <mergeCell ref="B40:D40"/>
    <mergeCell ref="B3:C3"/>
    <mergeCell ref="B9:D11"/>
    <mergeCell ref="D3:I3"/>
    <mergeCell ref="J7:L7"/>
    <mergeCell ref="G7:I7"/>
    <mergeCell ref="D5:N5"/>
    <mergeCell ref="N7:N8"/>
    <mergeCell ref="B12:D14"/>
    <mergeCell ref="B15:D17"/>
    <mergeCell ref="B28:D28"/>
    <mergeCell ref="I47:N47"/>
    <mergeCell ref="J19:L19"/>
    <mergeCell ref="B23:N23"/>
    <mergeCell ref="B31:N31"/>
    <mergeCell ref="B38:N38"/>
    <mergeCell ref="B25:D25"/>
    <mergeCell ref="B26:D26"/>
    <mergeCell ref="B27:D27"/>
    <mergeCell ref="B34:D34"/>
    <mergeCell ref="B35:D35"/>
    <mergeCell ref="B41:D41"/>
    <mergeCell ref="B42:D42"/>
    <mergeCell ref="G21:L21"/>
    <mergeCell ref="I45:N45"/>
  </mergeCells>
  <phoneticPr fontId="11" type="noConversion"/>
  <conditionalFormatting sqref="B26:N26 B34:N34 B41:N42">
    <cfRule type="expression" dxfId="15" priority="94">
      <formula>$M26=0</formula>
    </cfRule>
  </conditionalFormatting>
  <conditionalFormatting sqref="M34">
    <cfRule type="expression" dxfId="14" priority="92">
      <formula>$M34=0</formula>
    </cfRule>
  </conditionalFormatting>
  <conditionalFormatting sqref="M41:M42">
    <cfRule type="expression" dxfId="13" priority="91">
      <formula>$M41=0</formula>
    </cfRule>
  </conditionalFormatting>
  <conditionalFormatting sqref="Q26">
    <cfRule type="cellIs" dxfId="12" priority="89" operator="equal">
      <formula>0</formula>
    </cfRule>
  </conditionalFormatting>
  <conditionalFormatting sqref="Q34">
    <cfRule type="cellIs" dxfId="11" priority="83" operator="equal">
      <formula>0</formula>
    </cfRule>
  </conditionalFormatting>
  <conditionalFormatting sqref="Q41:Q42">
    <cfRule type="cellIs" dxfId="10" priority="82" operator="equal">
      <formula>0</formula>
    </cfRule>
  </conditionalFormatting>
  <conditionalFormatting sqref="B35:N35">
    <cfRule type="expression" dxfId="9" priority="77">
      <formula>$M35=0</formula>
    </cfRule>
  </conditionalFormatting>
  <conditionalFormatting sqref="M35">
    <cfRule type="expression" dxfId="8" priority="76">
      <formula>$M35=0</formula>
    </cfRule>
  </conditionalFormatting>
  <conditionalFormatting sqref="Q35">
    <cfRule type="cellIs" dxfId="7" priority="75" operator="equal">
      <formula>0</formula>
    </cfRule>
  </conditionalFormatting>
  <conditionalFormatting sqref="B27:N27">
    <cfRule type="expression" dxfId="6" priority="7">
      <formula>$M27=0</formula>
    </cfRule>
  </conditionalFormatting>
  <conditionalFormatting sqref="Q27">
    <cfRule type="cellIs" dxfId="5" priority="6" operator="equal">
      <formula>0</formula>
    </cfRule>
  </conditionalFormatting>
  <conditionalFormatting sqref="B28:N28">
    <cfRule type="expression" dxfId="4" priority="5">
      <formula>$M28=0</formula>
    </cfRule>
  </conditionalFormatting>
  <conditionalFormatting sqref="Q28">
    <cfRule type="cellIs" dxfId="3" priority="4" operator="equal">
      <formula>0</formula>
    </cfRule>
  </conditionalFormatting>
  <dataValidations count="5">
    <dataValidation type="list" allowBlank="1" showInputMessage="1" showErrorMessage="1" sqref="G41:G43 G26:G29 G34:G36" xr:uid="{00000000-0002-0000-0000-000000000000}">
      <formula1>$H$52:$H$53</formula1>
    </dataValidation>
    <dataValidation type="list" allowBlank="1" showInputMessage="1" showErrorMessage="1" sqref="J29 J43 J36" xr:uid="{00000000-0002-0000-0000-000001000000}">
      <formula1>$K$52:$K$93</formula1>
    </dataValidation>
    <dataValidation type="textLength" allowBlank="1" showInputMessage="1" showErrorMessage="1" errorTitle="Número incorrecte" error="El número d'expedient que ha introduït no és correcte._x000a_Ha de tenir aquest format:_x000a_XX XXXXX XXXX XX" sqref="N3" xr:uid="{00000000-0002-0000-0000-000002000000}">
      <formula1>16</formula1>
      <formula2>16</formula2>
    </dataValidation>
    <dataValidation allowBlank="1" showInputMessage="1" showErrorMessage="1" errorTitle="Percentatge de jornada erroni" error="Ha d'introduir el percentatge de jornada indicat al contracte de la persona treballadora._x000a_Només s'hi accepten valors entre 1% i 100%." sqref="L34:L35 L41:L42 L26:L28" xr:uid="{00000000-0002-0000-0000-000003000000}"/>
    <dataValidation type="list" allowBlank="1" showInputMessage="1" showErrorMessage="1" sqref="J34:J35 J26:J28 J41:J42" xr:uid="{00000000-0002-0000-0000-000004000000}">
      <formula1>$K$52:$K$96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2" orientation="portrait" r:id="rId1"/>
  <headerFooter>
    <oddHeader xml:space="preserve">&amp;L&amp;G&amp;R&amp;G </oddHeader>
    <oddFooter>&amp;L&amp;G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159" r:id="rId5" name="Ajuda_Conjunturals">
          <controlPr defaultSize="0" autoLine="0" r:id="rId6">
            <anchor moveWithCells="1">
              <from>
                <xdr:col>16</xdr:col>
                <xdr:colOff>38100</xdr:colOff>
                <xdr:row>37</xdr:row>
                <xdr:rowOff>0</xdr:rowOff>
              </from>
              <to>
                <xdr:col>16</xdr:col>
                <xdr:colOff>304800</xdr:colOff>
                <xdr:row>38</xdr:row>
                <xdr:rowOff>30480</xdr:rowOff>
              </to>
            </anchor>
          </controlPr>
        </control>
      </mc:Choice>
      <mc:Fallback>
        <control shapeId="1159" r:id="rId5" name="Ajuda_Conjunturals"/>
      </mc:Fallback>
    </mc:AlternateContent>
    <mc:AlternateContent xmlns:mc="http://schemas.openxmlformats.org/markup-compatibility/2006">
      <mc:Choice Requires="x14">
        <control shapeId="1158" r:id="rId7" name="Ajuda_Creats">
          <controlPr defaultSize="0" autoLine="0" r:id="rId8">
            <anchor moveWithCells="1">
              <from>
                <xdr:col>16</xdr:col>
                <xdr:colOff>38100</xdr:colOff>
                <xdr:row>30</xdr:row>
                <xdr:rowOff>0</xdr:rowOff>
              </from>
              <to>
                <xdr:col>16</xdr:col>
                <xdr:colOff>304800</xdr:colOff>
                <xdr:row>31</xdr:row>
                <xdr:rowOff>30480</xdr:rowOff>
              </to>
            </anchor>
          </controlPr>
        </control>
      </mc:Choice>
      <mc:Fallback>
        <control shapeId="1158" r:id="rId7" name="Ajuda_Creats"/>
      </mc:Fallback>
    </mc:AlternateContent>
    <mc:AlternateContent xmlns:mc="http://schemas.openxmlformats.org/markup-compatibility/2006">
      <mc:Choice Requires="x14">
        <control shapeId="1157" r:id="rId9" name="Ajuda_Consolidats">
          <controlPr defaultSize="0" autoLine="0" r:id="rId8">
            <anchor moveWithCells="1">
              <from>
                <xdr:col>16</xdr:col>
                <xdr:colOff>38100</xdr:colOff>
                <xdr:row>21</xdr:row>
                <xdr:rowOff>373380</xdr:rowOff>
              </from>
              <to>
                <xdr:col>16</xdr:col>
                <xdr:colOff>304800</xdr:colOff>
                <xdr:row>23</xdr:row>
                <xdr:rowOff>22860</xdr:rowOff>
              </to>
            </anchor>
          </controlPr>
        </control>
      </mc:Choice>
      <mc:Fallback>
        <control shapeId="1157" r:id="rId9" name="Ajuda_Consolidats"/>
      </mc:Fallback>
    </mc:AlternateContent>
    <mc:AlternateContent xmlns:mc="http://schemas.openxmlformats.org/markup-compatibility/2006">
      <mc:Choice Requires="x14">
        <control shapeId="1156" r:id="rId10" name="Eliminar3">
          <controlPr defaultSize="0" print="0" autoLine="0" r:id="rId11">
            <anchor moveWithCells="1">
              <from>
                <xdr:col>6</xdr:col>
                <xdr:colOff>952500</xdr:colOff>
                <xdr:row>42</xdr:row>
                <xdr:rowOff>60960</xdr:rowOff>
              </from>
              <to>
                <xdr:col>9</xdr:col>
                <xdr:colOff>998220</xdr:colOff>
                <xdr:row>42</xdr:row>
                <xdr:rowOff>327660</xdr:rowOff>
              </to>
            </anchor>
          </controlPr>
        </control>
      </mc:Choice>
      <mc:Fallback>
        <control shapeId="1156" r:id="rId10" name="Eliminar3"/>
      </mc:Fallback>
    </mc:AlternateContent>
    <mc:AlternateContent xmlns:mc="http://schemas.openxmlformats.org/markup-compatibility/2006">
      <mc:Choice Requires="x14">
        <control shapeId="1155" r:id="rId12" name="Afegir3">
          <controlPr defaultSize="0" print="0" autoLine="0" autoPict="0" r:id="rId13">
            <anchor moveWithCells="1">
              <from>
                <xdr:col>11</xdr:col>
                <xdr:colOff>114300</xdr:colOff>
                <xdr:row>42</xdr:row>
                <xdr:rowOff>60960</xdr:rowOff>
              </from>
              <to>
                <xdr:col>13</xdr:col>
                <xdr:colOff>1127760</xdr:colOff>
                <xdr:row>42</xdr:row>
                <xdr:rowOff>327660</xdr:rowOff>
              </to>
            </anchor>
          </controlPr>
        </control>
      </mc:Choice>
      <mc:Fallback>
        <control shapeId="1155" r:id="rId12" name="Afegir3"/>
      </mc:Fallback>
    </mc:AlternateContent>
    <mc:AlternateContent xmlns:mc="http://schemas.openxmlformats.org/markup-compatibility/2006">
      <mc:Choice Requires="x14">
        <control shapeId="1152" r:id="rId14" name="Eliminar2">
          <controlPr defaultSize="0" print="0" autoLine="0" r:id="rId15">
            <anchor moveWithCells="1">
              <from>
                <xdr:col>6</xdr:col>
                <xdr:colOff>952500</xdr:colOff>
                <xdr:row>35</xdr:row>
                <xdr:rowOff>60960</xdr:rowOff>
              </from>
              <to>
                <xdr:col>9</xdr:col>
                <xdr:colOff>998220</xdr:colOff>
                <xdr:row>35</xdr:row>
                <xdr:rowOff>327660</xdr:rowOff>
              </to>
            </anchor>
          </controlPr>
        </control>
      </mc:Choice>
      <mc:Fallback>
        <control shapeId="1152" r:id="rId14" name="Eliminar2"/>
      </mc:Fallback>
    </mc:AlternateContent>
    <mc:AlternateContent xmlns:mc="http://schemas.openxmlformats.org/markup-compatibility/2006">
      <mc:Choice Requires="x14">
        <control shapeId="1151" r:id="rId16" name="Afegir2">
          <controlPr defaultSize="0" print="0" autoLine="0" autoPict="0" r:id="rId17">
            <anchor moveWithCells="1">
              <from>
                <xdr:col>11</xdr:col>
                <xdr:colOff>106680</xdr:colOff>
                <xdr:row>35</xdr:row>
                <xdr:rowOff>60960</xdr:rowOff>
              </from>
              <to>
                <xdr:col>13</xdr:col>
                <xdr:colOff>1112520</xdr:colOff>
                <xdr:row>35</xdr:row>
                <xdr:rowOff>327660</xdr:rowOff>
              </to>
            </anchor>
          </controlPr>
        </control>
      </mc:Choice>
      <mc:Fallback>
        <control shapeId="1151" r:id="rId16" name="Afegir2"/>
      </mc:Fallback>
    </mc:AlternateContent>
    <mc:AlternateContent xmlns:mc="http://schemas.openxmlformats.org/markup-compatibility/2006">
      <mc:Choice Requires="x14">
        <control shapeId="1137" r:id="rId18" name="Afegir">
          <controlPr defaultSize="0" print="0" autoLine="0" r:id="rId19">
            <anchor moveWithCells="1">
              <from>
                <xdr:col>11</xdr:col>
                <xdr:colOff>106680</xdr:colOff>
                <xdr:row>28</xdr:row>
                <xdr:rowOff>60960</xdr:rowOff>
              </from>
              <to>
                <xdr:col>13</xdr:col>
                <xdr:colOff>1120140</xdr:colOff>
                <xdr:row>28</xdr:row>
                <xdr:rowOff>320040</xdr:rowOff>
              </to>
            </anchor>
          </controlPr>
        </control>
      </mc:Choice>
      <mc:Fallback>
        <control shapeId="1137" r:id="rId18" name="Afegir"/>
      </mc:Fallback>
    </mc:AlternateContent>
    <mc:AlternateContent xmlns:mc="http://schemas.openxmlformats.org/markup-compatibility/2006">
      <mc:Choice Requires="x14">
        <control shapeId="1140" r:id="rId20" name="Eliminar">
          <controlPr defaultSize="0" print="0" autoLine="0" r:id="rId21">
            <anchor moveWithCells="1">
              <from>
                <xdr:col>6</xdr:col>
                <xdr:colOff>952500</xdr:colOff>
                <xdr:row>28</xdr:row>
                <xdr:rowOff>60960</xdr:rowOff>
              </from>
              <to>
                <xdr:col>9</xdr:col>
                <xdr:colOff>998220</xdr:colOff>
                <xdr:row>28</xdr:row>
                <xdr:rowOff>320040</xdr:rowOff>
              </to>
            </anchor>
          </controlPr>
        </control>
      </mc:Choice>
      <mc:Fallback>
        <control shapeId="1140" r:id="rId20" name="Elimina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49"/>
  <sheetViews>
    <sheetView showGridLines="0" topLeftCell="A34" workbookViewId="0">
      <selection activeCell="D47" sqref="D47:D49"/>
    </sheetView>
  </sheetViews>
  <sheetFormatPr baseColWidth="10" defaultColWidth="11.5546875" defaultRowHeight="10.199999999999999" x14ac:dyDescent="0.2"/>
  <cols>
    <col min="1" max="1" width="3.88671875" style="52" customWidth="1"/>
    <col min="2" max="2" width="11.88671875" style="52" customWidth="1"/>
    <col min="3" max="3" width="108.44140625" style="52" customWidth="1"/>
    <col min="4" max="4" width="14" style="52" customWidth="1"/>
    <col min="5" max="5" width="4.44140625" style="52" customWidth="1"/>
    <col min="6" max="16384" width="11.5546875" style="52"/>
  </cols>
  <sheetData>
    <row r="1" spans="2:4" ht="23.4" x14ac:dyDescent="0.45">
      <c r="B1" s="69" t="s">
        <v>34</v>
      </c>
      <c r="C1" s="69"/>
      <c r="D1" s="69"/>
    </row>
    <row r="2" spans="2:4" ht="10.8" thickBot="1" x14ac:dyDescent="0.25"/>
    <row r="3" spans="2:4" s="51" customFormat="1" ht="15" thickBot="1" x14ac:dyDescent="0.35">
      <c r="B3" s="53" t="s">
        <v>33</v>
      </c>
      <c r="C3" s="55" t="s">
        <v>29</v>
      </c>
      <c r="D3" s="54" t="s">
        <v>30</v>
      </c>
    </row>
    <row r="4" spans="2:4" s="51" customFormat="1" ht="11.4" customHeight="1" x14ac:dyDescent="0.25">
      <c r="B4" s="116">
        <v>100</v>
      </c>
      <c r="C4" s="117" t="s">
        <v>37</v>
      </c>
      <c r="D4" s="122" t="s">
        <v>31</v>
      </c>
    </row>
    <row r="5" spans="2:4" s="51" customFormat="1" ht="11.4" customHeight="1" x14ac:dyDescent="0.25">
      <c r="B5" s="118">
        <v>109</v>
      </c>
      <c r="C5" s="119" t="s">
        <v>38</v>
      </c>
      <c r="D5" s="123"/>
    </row>
    <row r="6" spans="2:4" s="51" customFormat="1" ht="11.4" customHeight="1" x14ac:dyDescent="0.25">
      <c r="B6" s="118">
        <v>130</v>
      </c>
      <c r="C6" s="119" t="s">
        <v>39</v>
      </c>
      <c r="D6" s="123"/>
    </row>
    <row r="7" spans="2:4" s="51" customFormat="1" ht="11.4" customHeight="1" x14ac:dyDescent="0.25">
      <c r="B7" s="118">
        <v>139</v>
      </c>
      <c r="C7" s="119" t="s">
        <v>40</v>
      </c>
      <c r="D7" s="123"/>
    </row>
    <row r="8" spans="2:4" s="51" customFormat="1" ht="11.4" customHeight="1" x14ac:dyDescent="0.25">
      <c r="B8" s="118">
        <v>150</v>
      </c>
      <c r="C8" s="119" t="s">
        <v>41</v>
      </c>
      <c r="D8" s="123"/>
    </row>
    <row r="9" spans="2:4" s="51" customFormat="1" ht="11.4" customHeight="1" thickBot="1" x14ac:dyDescent="0.3">
      <c r="B9" s="118">
        <v>189</v>
      </c>
      <c r="C9" s="119" t="s">
        <v>42</v>
      </c>
      <c r="D9" s="123"/>
    </row>
    <row r="10" spans="2:4" s="51" customFormat="1" ht="11.4" customHeight="1" x14ac:dyDescent="0.25">
      <c r="B10" s="116">
        <v>200</v>
      </c>
      <c r="C10" s="117" t="s">
        <v>43</v>
      </c>
      <c r="D10" s="122" t="s">
        <v>32</v>
      </c>
    </row>
    <row r="11" spans="2:4" s="51" customFormat="1" ht="11.4" customHeight="1" x14ac:dyDescent="0.25">
      <c r="B11" s="118">
        <v>209</v>
      </c>
      <c r="C11" s="119" t="s">
        <v>44</v>
      </c>
      <c r="D11" s="123"/>
    </row>
    <row r="12" spans="2:4" s="51" customFormat="1" ht="11.4" customHeight="1" x14ac:dyDescent="0.25">
      <c r="B12" s="118">
        <v>230</v>
      </c>
      <c r="C12" s="119" t="s">
        <v>45</v>
      </c>
      <c r="D12" s="123"/>
    </row>
    <row r="13" spans="2:4" s="51" customFormat="1" ht="11.4" customHeight="1" x14ac:dyDescent="0.25">
      <c r="B13" s="118">
        <v>239</v>
      </c>
      <c r="C13" s="119" t="s">
        <v>46</v>
      </c>
      <c r="D13" s="123"/>
    </row>
    <row r="14" spans="2:4" s="51" customFormat="1" ht="11.4" customHeight="1" x14ac:dyDescent="0.25">
      <c r="B14" s="118">
        <v>250</v>
      </c>
      <c r="C14" s="119" t="s">
        <v>47</v>
      </c>
      <c r="D14" s="123"/>
    </row>
    <row r="15" spans="2:4" s="51" customFormat="1" ht="11.4" customHeight="1" x14ac:dyDescent="0.25">
      <c r="B15" s="118">
        <v>289</v>
      </c>
      <c r="C15" s="119" t="s">
        <v>48</v>
      </c>
      <c r="D15" s="123"/>
    </row>
    <row r="16" spans="2:4" s="51" customFormat="1" ht="11.4" customHeight="1" x14ac:dyDescent="0.25">
      <c r="B16" s="118">
        <v>300</v>
      </c>
      <c r="C16" s="119" t="s">
        <v>49</v>
      </c>
      <c r="D16" s="123"/>
    </row>
    <row r="17" spans="2:4" s="51" customFormat="1" ht="11.4" customHeight="1" x14ac:dyDescent="0.25">
      <c r="B17" s="118">
        <v>309</v>
      </c>
      <c r="C17" s="119" t="s">
        <v>50</v>
      </c>
      <c r="D17" s="123"/>
    </row>
    <row r="18" spans="2:4" s="51" customFormat="1" ht="11.4" customHeight="1" x14ac:dyDescent="0.25">
      <c r="B18" s="118">
        <v>330</v>
      </c>
      <c r="C18" s="119" t="s">
        <v>51</v>
      </c>
      <c r="D18" s="123"/>
    </row>
    <row r="19" spans="2:4" s="51" customFormat="1" ht="11.4" customHeight="1" x14ac:dyDescent="0.25">
      <c r="B19" s="118">
        <v>339</v>
      </c>
      <c r="C19" s="119" t="s">
        <v>54</v>
      </c>
      <c r="D19" s="123"/>
    </row>
    <row r="20" spans="2:4" s="51" customFormat="1" ht="11.4" customHeight="1" x14ac:dyDescent="0.25">
      <c r="B20" s="118">
        <v>350</v>
      </c>
      <c r="C20" s="119" t="s">
        <v>52</v>
      </c>
      <c r="D20" s="123"/>
    </row>
    <row r="21" spans="2:4" s="51" customFormat="1" ht="11.4" customHeight="1" thickBot="1" x14ac:dyDescent="0.3">
      <c r="B21" s="118">
        <v>389</v>
      </c>
      <c r="C21" s="119" t="s">
        <v>53</v>
      </c>
      <c r="D21" s="123"/>
    </row>
    <row r="22" spans="2:4" s="51" customFormat="1" ht="11.4" customHeight="1" x14ac:dyDescent="0.25">
      <c r="B22" s="116">
        <v>401</v>
      </c>
      <c r="C22" s="117" t="s">
        <v>55</v>
      </c>
      <c r="D22" s="122" t="s">
        <v>35</v>
      </c>
    </row>
    <row r="23" spans="2:4" s="51" customFormat="1" ht="11.4" customHeight="1" x14ac:dyDescent="0.25">
      <c r="B23" s="118">
        <v>402</v>
      </c>
      <c r="C23" s="119" t="s">
        <v>56</v>
      </c>
      <c r="D23" s="123"/>
    </row>
    <row r="24" spans="2:4" s="51" customFormat="1" ht="11.4" customHeight="1" x14ac:dyDescent="0.25">
      <c r="B24" s="118">
        <v>403</v>
      </c>
      <c r="C24" s="119" t="s">
        <v>57</v>
      </c>
      <c r="D24" s="123"/>
    </row>
    <row r="25" spans="2:4" s="51" customFormat="1" ht="11.4" customHeight="1" x14ac:dyDescent="0.25">
      <c r="B25" s="118">
        <v>408</v>
      </c>
      <c r="C25" s="119" t="s">
        <v>58</v>
      </c>
      <c r="D25" s="123"/>
    </row>
    <row r="26" spans="2:4" s="51" customFormat="1" ht="11.4" customHeight="1" x14ac:dyDescent="0.25">
      <c r="B26" s="118">
        <v>410</v>
      </c>
      <c r="C26" s="119" t="s">
        <v>59</v>
      </c>
      <c r="D26" s="123"/>
    </row>
    <row r="27" spans="2:4" s="51" customFormat="1" ht="11.4" customHeight="1" x14ac:dyDescent="0.25">
      <c r="B27" s="118">
        <v>418</v>
      </c>
      <c r="C27" s="119" t="s">
        <v>60</v>
      </c>
      <c r="D27" s="123"/>
    </row>
    <row r="28" spans="2:4" s="51" customFormat="1" ht="11.4" customHeight="1" x14ac:dyDescent="0.25">
      <c r="B28" s="118">
        <v>420</v>
      </c>
      <c r="C28" s="119" t="s">
        <v>61</v>
      </c>
      <c r="D28" s="123"/>
    </row>
    <row r="29" spans="2:4" s="51" customFormat="1" ht="11.4" customHeight="1" x14ac:dyDescent="0.25">
      <c r="B29" s="118">
        <v>421</v>
      </c>
      <c r="C29" s="119" t="s">
        <v>62</v>
      </c>
      <c r="D29" s="123"/>
    </row>
    <row r="30" spans="2:4" s="51" customFormat="1" ht="11.4" customHeight="1" x14ac:dyDescent="0.25">
      <c r="B30" s="118">
        <v>430</v>
      </c>
      <c r="C30" s="119" t="s">
        <v>63</v>
      </c>
      <c r="D30" s="123"/>
    </row>
    <row r="31" spans="2:4" s="51" customFormat="1" ht="11.4" customHeight="1" x14ac:dyDescent="0.25">
      <c r="B31" s="118">
        <v>441</v>
      </c>
      <c r="C31" s="119" t="s">
        <v>64</v>
      </c>
      <c r="D31" s="123"/>
    </row>
    <row r="32" spans="2:4" s="51" customFormat="1" ht="11.4" customHeight="1" x14ac:dyDescent="0.25">
      <c r="B32" s="118">
        <v>450</v>
      </c>
      <c r="C32" s="119" t="s">
        <v>65</v>
      </c>
      <c r="D32" s="123"/>
    </row>
    <row r="33" spans="2:4" s="51" customFormat="1" ht="11.4" customHeight="1" thickBot="1" x14ac:dyDescent="0.3">
      <c r="B33" s="120">
        <v>452</v>
      </c>
      <c r="C33" s="121" t="s">
        <v>66</v>
      </c>
      <c r="D33" s="124"/>
    </row>
    <row r="34" spans="2:4" s="51" customFormat="1" ht="11.4" customHeight="1" x14ac:dyDescent="0.25">
      <c r="B34" s="116">
        <v>501</v>
      </c>
      <c r="C34" s="117" t="s">
        <v>67</v>
      </c>
      <c r="D34" s="122" t="s">
        <v>36</v>
      </c>
    </row>
    <row r="35" spans="2:4" s="51" customFormat="1" ht="11.4" customHeight="1" x14ac:dyDescent="0.25">
      <c r="B35" s="118">
        <v>502</v>
      </c>
      <c r="C35" s="119" t="s">
        <v>68</v>
      </c>
      <c r="D35" s="123"/>
    </row>
    <row r="36" spans="2:4" s="51" customFormat="1" ht="11.4" customHeight="1" x14ac:dyDescent="0.25">
      <c r="B36" s="118">
        <v>503</v>
      </c>
      <c r="C36" s="119" t="s">
        <v>69</v>
      </c>
      <c r="D36" s="123"/>
    </row>
    <row r="37" spans="2:4" s="51" customFormat="1" ht="11.4" customHeight="1" x14ac:dyDescent="0.25">
      <c r="B37" s="118">
        <v>508</v>
      </c>
      <c r="C37" s="119" t="s">
        <v>70</v>
      </c>
      <c r="D37" s="123"/>
    </row>
    <row r="38" spans="2:4" s="51" customFormat="1" ht="11.4" customHeight="1" x14ac:dyDescent="0.25">
      <c r="B38" s="118">
        <v>510</v>
      </c>
      <c r="C38" s="119" t="s">
        <v>71</v>
      </c>
      <c r="D38" s="123"/>
    </row>
    <row r="39" spans="2:4" s="51" customFormat="1" ht="11.4" customHeight="1" x14ac:dyDescent="0.25">
      <c r="B39" s="118">
        <v>518</v>
      </c>
      <c r="C39" s="119" t="s">
        <v>72</v>
      </c>
      <c r="D39" s="123"/>
    </row>
    <row r="40" spans="2:4" s="51" customFormat="1" ht="11.4" customHeight="1" x14ac:dyDescent="0.25">
      <c r="B40" s="118">
        <v>520</v>
      </c>
      <c r="C40" s="119" t="s">
        <v>73</v>
      </c>
      <c r="D40" s="123"/>
    </row>
    <row r="41" spans="2:4" s="51" customFormat="1" ht="11.4" customHeight="1" x14ac:dyDescent="0.25">
      <c r="B41" s="118">
        <v>530</v>
      </c>
      <c r="C41" s="119" t="s">
        <v>74</v>
      </c>
      <c r="D41" s="123"/>
    </row>
    <row r="42" spans="2:4" s="51" customFormat="1" ht="11.4" customHeight="1" x14ac:dyDescent="0.25">
      <c r="B42" s="118">
        <v>540</v>
      </c>
      <c r="C42" s="119" t="s">
        <v>75</v>
      </c>
      <c r="D42" s="123"/>
    </row>
    <row r="43" spans="2:4" s="51" customFormat="1" ht="11.4" customHeight="1" x14ac:dyDescent="0.25">
      <c r="B43" s="118">
        <v>541</v>
      </c>
      <c r="C43" s="119" t="s">
        <v>76</v>
      </c>
      <c r="D43" s="123"/>
    </row>
    <row r="44" spans="2:4" s="51" customFormat="1" ht="11.4" customHeight="1" x14ac:dyDescent="0.25">
      <c r="B44" s="118">
        <v>550</v>
      </c>
      <c r="C44" s="119" t="s">
        <v>77</v>
      </c>
      <c r="D44" s="123"/>
    </row>
    <row r="45" spans="2:4" s="51" customFormat="1" ht="11.4" customHeight="1" thickBot="1" x14ac:dyDescent="0.3">
      <c r="B45" s="120">
        <v>552</v>
      </c>
      <c r="C45" s="121" t="s">
        <v>78</v>
      </c>
      <c r="D45" s="124"/>
    </row>
    <row r="46" spans="2:4" ht="11.4" customHeight="1" thickBot="1" x14ac:dyDescent="0.25">
      <c r="B46" s="56"/>
      <c r="C46" s="57"/>
    </row>
    <row r="47" spans="2:4" ht="11.4" customHeight="1" x14ac:dyDescent="0.2">
      <c r="B47" s="116" t="s">
        <v>87</v>
      </c>
      <c r="C47" s="125" t="s">
        <v>88</v>
      </c>
      <c r="D47" s="128" t="s">
        <v>84</v>
      </c>
    </row>
    <row r="48" spans="2:4" ht="11.4" customHeight="1" x14ac:dyDescent="0.2">
      <c r="B48" s="118" t="s">
        <v>82</v>
      </c>
      <c r="C48" s="126" t="s">
        <v>85</v>
      </c>
      <c r="D48" s="129"/>
    </row>
    <row r="49" spans="2:4" ht="11.4" customHeight="1" thickBot="1" x14ac:dyDescent="0.25">
      <c r="B49" s="120" t="s">
        <v>83</v>
      </c>
      <c r="C49" s="127" t="s">
        <v>86</v>
      </c>
      <c r="D49" s="130"/>
    </row>
  </sheetData>
  <sheetProtection selectLockedCells="1" selectUnlockedCells="1"/>
  <mergeCells count="6">
    <mergeCell ref="D47:D49"/>
    <mergeCell ref="D4:D9"/>
    <mergeCell ref="B1:D1"/>
    <mergeCell ref="D10:D21"/>
    <mergeCell ref="D22:D33"/>
    <mergeCell ref="D34:D45"/>
  </mergeCells>
  <printOptions horizontalCentered="1" verticalCentered="1"/>
  <pageMargins left="0.19685039370078741" right="0.1968503937007874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Ocupació certificació</vt:lpstr>
      <vt:lpstr>Codis TGSS</vt:lpstr>
      <vt:lpstr>'Ocupació certificació'!Área_de_impresión</vt:lpstr>
      <vt:lpstr>'Ocupació certificació'!Criterios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@ADRCatCentral</dc:creator>
  <cp:lastModifiedBy>jguasch</cp:lastModifiedBy>
  <cp:lastPrinted>2021-07-13T07:29:58Z</cp:lastPrinted>
  <dcterms:created xsi:type="dcterms:W3CDTF">2018-05-15T07:35:27Z</dcterms:created>
  <dcterms:modified xsi:type="dcterms:W3CDTF">2022-01-18T07:50:41Z</dcterms:modified>
</cp:coreProperties>
</file>